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S:\SLUŽBA ZA PODRŠKU KORISNICIMA\EmBRACE\8. 1 POZIV\0_1st Call-dokumenti za poduzetnike\3. PROVEDBA- dokumenti za poduzetnike\Annexes and checklists\"/>
    </mc:Choice>
  </mc:AlternateContent>
  <xr:revisionPtr revIDLastSave="0" documentId="13_ncr:1_{636A1FD2-3F07-44C9-A3A4-DBDB6D159240}" xr6:coauthVersionLast="47" xr6:coauthVersionMax="47" xr10:uidLastSave="{00000000-0000-0000-0000-000000000000}"/>
  <bookViews>
    <workbookView xWindow="-108" yWindow="-108" windowWidth="30936" windowHeight="16776" xr2:uid="{B16D82D1-71E6-4A06-9868-035DC44172BF}"/>
  </bookViews>
  <sheets>
    <sheet name="FR Financial Report" sheetId="22" r:id="rId1"/>
    <sheet name="FR Financial Overview" sheetId="35" r:id="rId2"/>
    <sheet name="FR FINAL Progress Report" sheetId="34" r:id="rId3"/>
    <sheet name="CERTIFICATE" sheetId="9" r:id="rId4"/>
    <sheet name="Guidelines " sheetId="33" r:id="rId5"/>
    <sheet name="Sheet" sheetId="27" r:id="rId6"/>
  </sheets>
  <definedNames>
    <definedName name="Other" localSheetId="1">'FR Financial Overview'!#REF!</definedName>
    <definedName name="Other">'FR Financial Report'!$G$33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35" l="1"/>
  <c r="F33" i="35"/>
  <c r="F32" i="35"/>
  <c r="F31" i="35"/>
  <c r="F30" i="35"/>
  <c r="F29" i="35"/>
  <c r="D34" i="35"/>
  <c r="D35" i="35"/>
  <c r="D33" i="35"/>
  <c r="D32" i="35"/>
  <c r="D31" i="35"/>
  <c r="D30" i="35"/>
  <c r="D29" i="35"/>
  <c r="E34" i="35"/>
  <c r="E33" i="35"/>
  <c r="M42" i="22"/>
  <c r="N42" i="22" s="1"/>
  <c r="O42" i="22" s="1"/>
  <c r="R42" i="22"/>
  <c r="S42" i="22" s="1"/>
  <c r="V42" i="22"/>
  <c r="M43" i="22"/>
  <c r="V43" i="22"/>
  <c r="M44" i="22"/>
  <c r="N44" i="22" s="1"/>
  <c r="V44" i="22"/>
  <c r="M45" i="22"/>
  <c r="R45" i="22"/>
  <c r="V45" i="22"/>
  <c r="M46" i="22"/>
  <c r="N46" i="22" s="1"/>
  <c r="O46" i="22" s="1"/>
  <c r="V46" i="22"/>
  <c r="M47" i="22"/>
  <c r="R47" i="22"/>
  <c r="S47" i="22"/>
  <c r="V47" i="22"/>
  <c r="M48" i="22"/>
  <c r="N48" i="22"/>
  <c r="O48" i="22"/>
  <c r="R48" i="22"/>
  <c r="W48" i="22" s="1"/>
  <c r="S48" i="22"/>
  <c r="V48" i="22"/>
  <c r="M49" i="22"/>
  <c r="R49" i="22" s="1"/>
  <c r="V49" i="22"/>
  <c r="M50" i="22"/>
  <c r="V50" i="22"/>
  <c r="M51" i="22"/>
  <c r="V51" i="22"/>
  <c r="M52" i="22"/>
  <c r="R52" i="22"/>
  <c r="V52" i="22"/>
  <c r="N52" i="22" s="1"/>
  <c r="O52" i="22" s="1"/>
  <c r="M53" i="22"/>
  <c r="N53" i="22" s="1"/>
  <c r="O53" i="22" s="1"/>
  <c r="V53" i="22"/>
  <c r="M54" i="22"/>
  <c r="V54" i="22"/>
  <c r="M55" i="22"/>
  <c r="R55" i="22" s="1"/>
  <c r="V55" i="22"/>
  <c r="M56" i="22"/>
  <c r="R56" i="22" s="1"/>
  <c r="V56" i="22"/>
  <c r="N56" i="22" s="1"/>
  <c r="O56" i="22" s="1"/>
  <c r="M57" i="22"/>
  <c r="R57" i="22"/>
  <c r="W57" i="22" s="1"/>
  <c r="S57" i="22"/>
  <c r="V57" i="22"/>
  <c r="N57" i="22" s="1"/>
  <c r="O57" i="22" s="1"/>
  <c r="B23" i="34"/>
  <c r="M34" i="22"/>
  <c r="C35" i="35"/>
  <c r="B35" i="35"/>
  <c r="F28" i="35"/>
  <c r="B14" i="35"/>
  <c r="B15" i="35"/>
  <c r="B16" i="35"/>
  <c r="B17" i="35"/>
  <c r="B18" i="35"/>
  <c r="B19" i="35"/>
  <c r="B20" i="35"/>
  <c r="B21" i="35"/>
  <c r="B22" i="35"/>
  <c r="B13" i="35"/>
  <c r="B12" i="35"/>
  <c r="B14" i="34"/>
  <c r="S111" i="22"/>
  <c r="S110" i="22"/>
  <c r="S108" i="22"/>
  <c r="S109" i="22"/>
  <c r="S107" i="22"/>
  <c r="S106" i="22"/>
  <c r="S105" i="22"/>
  <c r="S103" i="22"/>
  <c r="S101" i="22"/>
  <c r="S100" i="22"/>
  <c r="S104" i="22"/>
  <c r="S99" i="22"/>
  <c r="S98" i="22"/>
  <c r="S102" i="22"/>
  <c r="N28" i="22"/>
  <c r="O28" i="22" s="1"/>
  <c r="R28" i="22"/>
  <c r="B13" i="9"/>
  <c r="B14" i="9"/>
  <c r="B15" i="9"/>
  <c r="B16" i="9"/>
  <c r="B17" i="9"/>
  <c r="B18" i="9"/>
  <c r="B19" i="9"/>
  <c r="B20" i="9"/>
  <c r="B21" i="9"/>
  <c r="B22" i="9"/>
  <c r="B12" i="9"/>
  <c r="B15" i="34"/>
  <c r="B24" i="34"/>
  <c r="B22" i="34"/>
  <c r="B21" i="34"/>
  <c r="B20" i="34"/>
  <c r="B19" i="34"/>
  <c r="B18" i="34"/>
  <c r="B17" i="34"/>
  <c r="B16" i="34"/>
  <c r="V73" i="22"/>
  <c r="V74" i="22"/>
  <c r="V75" i="22"/>
  <c r="V76" i="22"/>
  <c r="V77" i="22"/>
  <c r="V78" i="22"/>
  <c r="V79" i="22"/>
  <c r="V80" i="22"/>
  <c r="V81" i="22"/>
  <c r="V72" i="22"/>
  <c r="V61" i="22"/>
  <c r="V62" i="22"/>
  <c r="V63" i="22"/>
  <c r="V64" i="22"/>
  <c r="V65" i="22"/>
  <c r="V66" i="22"/>
  <c r="V67" i="22"/>
  <c r="V68" i="22"/>
  <c r="V69" i="22"/>
  <c r="V60" i="22"/>
  <c r="V35" i="22"/>
  <c r="V36" i="22"/>
  <c r="V37" i="22"/>
  <c r="V38" i="22"/>
  <c r="V39" i="22"/>
  <c r="V40" i="22"/>
  <c r="V41" i="22"/>
  <c r="V33" i="22"/>
  <c r="V34" i="22"/>
  <c r="R53" i="22" l="1"/>
  <c r="W53" i="22" s="1"/>
  <c r="X53" i="22" s="1"/>
  <c r="W55" i="22"/>
  <c r="X55" i="22"/>
  <c r="O54" i="22"/>
  <c r="S54" i="22"/>
  <c r="S52" i="22"/>
  <c r="R54" i="22"/>
  <c r="S45" i="22"/>
  <c r="N54" i="22"/>
  <c r="N51" i="22"/>
  <c r="W47" i="22"/>
  <c r="X47" i="22" s="1"/>
  <c r="N43" i="22"/>
  <c r="N50" i="22"/>
  <c r="O50" i="22" s="1"/>
  <c r="N49" i="22"/>
  <c r="O49" i="22" s="1"/>
  <c r="W42" i="22"/>
  <c r="X42" i="22" s="1"/>
  <c r="N55" i="22"/>
  <c r="O55" i="22" s="1"/>
  <c r="X48" i="22"/>
  <c r="X57" i="22"/>
  <c r="S55" i="22"/>
  <c r="R46" i="22"/>
  <c r="W52" i="22"/>
  <c r="X52" i="22" s="1"/>
  <c r="W56" i="22"/>
  <c r="X56" i="22" s="1"/>
  <c r="W49" i="22"/>
  <c r="X49" i="22"/>
  <c r="X45" i="22"/>
  <c r="R50" i="22"/>
  <c r="N45" i="22"/>
  <c r="O45" i="22" s="1"/>
  <c r="R43" i="22"/>
  <c r="O43" i="22"/>
  <c r="N47" i="22"/>
  <c r="O47" i="22" s="1"/>
  <c r="R44" i="22"/>
  <c r="S44" i="22" s="1"/>
  <c r="W45" i="22"/>
  <c r="S56" i="22"/>
  <c r="W54" i="22"/>
  <c r="X54" i="22" s="1"/>
  <c r="O51" i="22"/>
  <c r="S49" i="22"/>
  <c r="O44" i="22"/>
  <c r="R51" i="22"/>
  <c r="W28" i="22"/>
  <c r="M39" i="22"/>
  <c r="U83" i="22"/>
  <c r="S53" i="22" l="1"/>
  <c r="W46" i="22"/>
  <c r="X46" i="22" s="1"/>
  <c r="S46" i="22"/>
  <c r="W43" i="22"/>
  <c r="X43" i="22"/>
  <c r="W51" i="22"/>
  <c r="X51" i="22" s="1"/>
  <c r="W50" i="22"/>
  <c r="X50" i="22" s="1"/>
  <c r="S50" i="22"/>
  <c r="S43" i="22"/>
  <c r="W44" i="22"/>
  <c r="X44" i="22" s="1"/>
  <c r="S51" i="22"/>
  <c r="U88" i="22"/>
  <c r="H19" i="9" s="1"/>
  <c r="M38" i="22"/>
  <c r="N38" i="22" s="1"/>
  <c r="O38" i="22" s="1"/>
  <c r="M37" i="22"/>
  <c r="M36" i="22"/>
  <c r="R36" i="22" s="1"/>
  <c r="R34" i="22"/>
  <c r="M35" i="22"/>
  <c r="R35" i="22" s="1"/>
  <c r="N39" i="22"/>
  <c r="O39" i="22" s="1"/>
  <c r="T88" i="22"/>
  <c r="G19" i="9" s="1"/>
  <c r="S88" i="22"/>
  <c r="F19" i="9" s="1"/>
  <c r="F43" i="9"/>
  <c r="F42" i="9"/>
  <c r="F41" i="9"/>
  <c r="F40" i="9"/>
  <c r="F38" i="9"/>
  <c r="F37" i="9"/>
  <c r="F36" i="9"/>
  <c r="F35" i="9"/>
  <c r="F33" i="9"/>
  <c r="F31" i="9"/>
  <c r="F30" i="9"/>
  <c r="I82" i="22"/>
  <c r="H82" i="22"/>
  <c r="M81" i="22"/>
  <c r="R81" i="22" s="1"/>
  <c r="M80" i="22"/>
  <c r="R80" i="22" s="1"/>
  <c r="M79" i="22"/>
  <c r="R79" i="22" s="1"/>
  <c r="M78" i="22"/>
  <c r="R78" i="22" s="1"/>
  <c r="M77" i="22"/>
  <c r="R77" i="22" s="1"/>
  <c r="M76" i="22"/>
  <c r="R76" i="22" s="1"/>
  <c r="M75" i="22"/>
  <c r="R75" i="22" s="1"/>
  <c r="M74" i="22"/>
  <c r="R74" i="22" s="1"/>
  <c r="M73" i="22"/>
  <c r="R73" i="22" s="1"/>
  <c r="I70" i="22"/>
  <c r="H70" i="22"/>
  <c r="M69" i="22"/>
  <c r="R69" i="22" s="1"/>
  <c r="M68" i="22"/>
  <c r="R68" i="22" s="1"/>
  <c r="M67" i="22"/>
  <c r="R67" i="22" s="1"/>
  <c r="M66" i="22"/>
  <c r="R66" i="22" s="1"/>
  <c r="M65" i="22"/>
  <c r="R65" i="22" s="1"/>
  <c r="M64" i="22"/>
  <c r="R64" i="22" s="1"/>
  <c r="M63" i="22"/>
  <c r="R63" i="22" s="1"/>
  <c r="M62" i="22"/>
  <c r="R62" i="22" s="1"/>
  <c r="M61" i="22"/>
  <c r="M60" i="22"/>
  <c r="R60" i="22" s="1"/>
  <c r="I58" i="22"/>
  <c r="H58" i="22"/>
  <c r="M41" i="22"/>
  <c r="R41" i="22" s="1"/>
  <c r="M40" i="22"/>
  <c r="R40" i="22" s="1"/>
  <c r="R39" i="22"/>
  <c r="R58" i="22" l="1"/>
  <c r="R61" i="22"/>
  <c r="S61" i="22" s="1"/>
  <c r="N37" i="22"/>
  <c r="O37" i="22" s="1"/>
  <c r="R37" i="22"/>
  <c r="R38" i="22"/>
  <c r="S38" i="22" s="1"/>
  <c r="N36" i="22"/>
  <c r="O36" i="22" s="1"/>
  <c r="N34" i="22"/>
  <c r="O34" i="22" s="1"/>
  <c r="N35" i="22"/>
  <c r="O35" i="22" s="1"/>
  <c r="W34" i="22"/>
  <c r="N68" i="22"/>
  <c r="O68" i="22" s="1"/>
  <c r="W81" i="22"/>
  <c r="X81" i="22" s="1"/>
  <c r="N63" i="22"/>
  <c r="O63" i="22" s="1"/>
  <c r="N41" i="22"/>
  <c r="O41" i="22" s="1"/>
  <c r="M70" i="22"/>
  <c r="S93" i="22" s="1"/>
  <c r="F24" i="9" s="1"/>
  <c r="N60" i="22"/>
  <c r="O60" i="22" s="1"/>
  <c r="W41" i="22"/>
  <c r="X41" i="22" s="1"/>
  <c r="S78" i="22"/>
  <c r="N81" i="22"/>
  <c r="O81" i="22" s="1"/>
  <c r="W40" i="22"/>
  <c r="X40" i="22" s="1"/>
  <c r="S35" i="22"/>
  <c r="N65" i="22"/>
  <c r="O65" i="22" s="1"/>
  <c r="N40" i="22"/>
  <c r="O40" i="22" s="1"/>
  <c r="S40" i="22"/>
  <c r="N73" i="22"/>
  <c r="O73" i="22" s="1"/>
  <c r="S73" i="22"/>
  <c r="N76" i="22"/>
  <c r="O76" i="22" s="1"/>
  <c r="S76" i="22"/>
  <c r="S75" i="22"/>
  <c r="N75" i="22"/>
  <c r="O75" i="22" s="1"/>
  <c r="N79" i="22"/>
  <c r="O79" i="22" s="1"/>
  <c r="S39" i="22"/>
  <c r="W77" i="22"/>
  <c r="X77" i="22" s="1"/>
  <c r="N61" i="22"/>
  <c r="N64" i="22"/>
  <c r="O64" i="22" s="1"/>
  <c r="S64" i="22"/>
  <c r="S66" i="22"/>
  <c r="N66" i="22"/>
  <c r="O66" i="22" s="1"/>
  <c r="S74" i="22"/>
  <c r="N74" i="22"/>
  <c r="O74" i="22" s="1"/>
  <c r="J58" i="22"/>
  <c r="N62" i="22"/>
  <c r="O62" i="22" s="1"/>
  <c r="J70" i="22"/>
  <c r="N67" i="22"/>
  <c r="O67" i="22" s="1"/>
  <c r="N69" i="22"/>
  <c r="O69" i="22" s="1"/>
  <c r="N80" i="22"/>
  <c r="O80" i="22" s="1"/>
  <c r="S62" i="22"/>
  <c r="S63" i="22"/>
  <c r="S68" i="22"/>
  <c r="J82" i="22"/>
  <c r="M72" i="22"/>
  <c r="R72" i="22" s="1"/>
  <c r="S77" i="22"/>
  <c r="N77" i="22"/>
  <c r="O77" i="22" s="1"/>
  <c r="N78" i="22"/>
  <c r="O78" i="22" s="1"/>
  <c r="W78" i="22"/>
  <c r="X78" i="22" s="1"/>
  <c r="S81" i="22"/>
  <c r="X28" i="22" l="1"/>
  <c r="X88" i="22" s="1"/>
  <c r="K19" i="9" s="1"/>
  <c r="W88" i="22"/>
  <c r="J19" i="9" s="1"/>
  <c r="S41" i="22"/>
  <c r="N70" i="22"/>
  <c r="W67" i="22"/>
  <c r="X67" i="22" s="1"/>
  <c r="X34" i="22"/>
  <c r="M82" i="22"/>
  <c r="S94" i="22" s="1"/>
  <c r="F25" i="9" s="1"/>
  <c r="N72" i="22"/>
  <c r="N82" i="22" s="1"/>
  <c r="W63" i="22"/>
  <c r="X63" i="22" s="1"/>
  <c r="O61" i="22"/>
  <c r="O70" i="22" s="1"/>
  <c r="W79" i="22"/>
  <c r="X79" i="22" s="1"/>
  <c r="W65" i="22"/>
  <c r="X65" i="22" s="1"/>
  <c r="W69" i="22"/>
  <c r="X69" i="22" s="1"/>
  <c r="S69" i="22"/>
  <c r="W62" i="22"/>
  <c r="X62" i="22" s="1"/>
  <c r="W80" i="22"/>
  <c r="X80" i="22" s="1"/>
  <c r="W37" i="22"/>
  <c r="X37" i="22" s="1"/>
  <c r="W38" i="22"/>
  <c r="X38" i="22" s="1"/>
  <c r="W73" i="22"/>
  <c r="X73" i="22" s="1"/>
  <c r="S34" i="22"/>
  <c r="R70" i="22"/>
  <c r="W60" i="22"/>
  <c r="X60" i="22" s="1"/>
  <c r="S60" i="22"/>
  <c r="W66" i="22"/>
  <c r="X66" i="22" s="1"/>
  <c r="W75" i="22"/>
  <c r="X75" i="22" s="1"/>
  <c r="W68" i="22"/>
  <c r="X68" i="22" s="1"/>
  <c r="S80" i="22"/>
  <c r="S67" i="22"/>
  <c r="W74" i="22"/>
  <c r="X74" i="22" s="1"/>
  <c r="W64" i="22"/>
  <c r="X64" i="22" s="1"/>
  <c r="W61" i="22"/>
  <c r="X61" i="22" s="1"/>
  <c r="S37" i="22"/>
  <c r="F39" i="9" s="1"/>
  <c r="W39" i="22"/>
  <c r="X39" i="22" s="1"/>
  <c r="W36" i="22"/>
  <c r="X36" i="22" s="1"/>
  <c r="S79" i="22"/>
  <c r="W76" i="22"/>
  <c r="X76" i="22" s="1"/>
  <c r="S65" i="22"/>
  <c r="W35" i="22"/>
  <c r="S36" i="22"/>
  <c r="X35" i="22" l="1"/>
  <c r="X58" i="22" s="1"/>
  <c r="W58" i="22"/>
  <c r="T93" i="22"/>
  <c r="G24" i="9" s="1"/>
  <c r="F32" i="9"/>
  <c r="O72" i="22"/>
  <c r="O82" i="22" s="1"/>
  <c r="X70" i="22"/>
  <c r="X93" i="22" s="1"/>
  <c r="K24" i="9" s="1"/>
  <c r="S70" i="22"/>
  <c r="U93" i="22" s="1"/>
  <c r="H24" i="9" s="1"/>
  <c r="W70" i="22"/>
  <c r="W93" i="22" s="1"/>
  <c r="J24" i="9" s="1"/>
  <c r="W72" i="22"/>
  <c r="W82" i="22" s="1"/>
  <c r="R82" i="22"/>
  <c r="V88" i="22"/>
  <c r="I19" i="9" s="1"/>
  <c r="S72" i="22"/>
  <c r="S82" i="22" s="1"/>
  <c r="V93" i="22" l="1"/>
  <c r="I24" i="9" s="1"/>
  <c r="W94" i="22"/>
  <c r="J25" i="9" s="1"/>
  <c r="T94" i="22"/>
  <c r="U94" i="22"/>
  <c r="H25" i="9" s="1"/>
  <c r="X72" i="22"/>
  <c r="X82" i="22" s="1"/>
  <c r="X94" i="22" s="1"/>
  <c r="K25" i="9" s="1"/>
  <c r="M33" i="22"/>
  <c r="G25" i="9" l="1"/>
  <c r="V94" i="22"/>
  <c r="I25" i="9" s="1"/>
  <c r="M58" i="22"/>
  <c r="M29" i="22" s="1"/>
  <c r="R33" i="22"/>
  <c r="W33" i="22" s="1"/>
  <c r="W92" i="22" s="1"/>
  <c r="N33" i="22"/>
  <c r="N58" i="22" s="1"/>
  <c r="J23" i="9" l="1"/>
  <c r="E32" i="35"/>
  <c r="N29" i="22"/>
  <c r="O29" i="22" s="1"/>
  <c r="M30" i="22"/>
  <c r="M31" i="22"/>
  <c r="O33" i="22"/>
  <c r="O58" i="22" s="1"/>
  <c r="X33" i="22"/>
  <c r="X92" i="22" s="1"/>
  <c r="K23" i="9" s="1"/>
  <c r="S92" i="22"/>
  <c r="F23" i="9" s="1"/>
  <c r="S33" i="22"/>
  <c r="S58" i="22" s="1"/>
  <c r="U92" i="22" s="1"/>
  <c r="H23" i="9" s="1"/>
  <c r="T92" i="22" l="1"/>
  <c r="G23" i="9" s="1"/>
  <c r="R29" i="22"/>
  <c r="S29" i="22" s="1"/>
  <c r="N31" i="22"/>
  <c r="O31" i="22" s="1"/>
  <c r="N30" i="22"/>
  <c r="O30" i="22" s="1"/>
  <c r="S89" i="22"/>
  <c r="F20" i="9" s="1"/>
  <c r="V92" i="22" l="1"/>
  <c r="I23" i="9" s="1"/>
  <c r="O83" i="22"/>
  <c r="R30" i="22"/>
  <c r="W30" i="22" s="1"/>
  <c r="W29" i="22"/>
  <c r="R31" i="22"/>
  <c r="W31" i="22" s="1"/>
  <c r="U89" i="22"/>
  <c r="H20" i="9" s="1"/>
  <c r="T89" i="22"/>
  <c r="M83" i="22"/>
  <c r="S91" i="22"/>
  <c r="F22" i="9" s="1"/>
  <c r="S90" i="22"/>
  <c r="S30" i="22" l="1"/>
  <c r="S97" i="22" s="1"/>
  <c r="S31" i="22"/>
  <c r="U91" i="22" s="1"/>
  <c r="H22" i="9" s="1"/>
  <c r="N83" i="22"/>
  <c r="R83" i="22"/>
  <c r="T90" i="22"/>
  <c r="G21" i="9" s="1"/>
  <c r="X30" i="22"/>
  <c r="X90" i="22" s="1"/>
  <c r="K21" i="9" s="1"/>
  <c r="F21" i="9"/>
  <c r="F26" i="9" s="1"/>
  <c r="S95" i="22"/>
  <c r="T91" i="22"/>
  <c r="X29" i="22"/>
  <c r="W89" i="22"/>
  <c r="E29" i="35" s="1"/>
  <c r="V89" i="22"/>
  <c r="I20" i="9" s="1"/>
  <c r="G20" i="9"/>
  <c r="S83" i="22" l="1"/>
  <c r="U90" i="22"/>
  <c r="F34" i="9"/>
  <c r="F29" i="9" s="1"/>
  <c r="V90" i="22"/>
  <c r="I21" i="9" s="1"/>
  <c r="X89" i="22"/>
  <c r="G22" i="9"/>
  <c r="G26" i="9" s="1"/>
  <c r="F13" i="9" s="1"/>
  <c r="V91" i="22"/>
  <c r="I22" i="9" s="1"/>
  <c r="W91" i="22"/>
  <c r="X31" i="22"/>
  <c r="X91" i="22" s="1"/>
  <c r="K22" i="9" s="1"/>
  <c r="F12" i="9"/>
  <c r="W90" i="22"/>
  <c r="W83" i="22"/>
  <c r="T95" i="22"/>
  <c r="V95" i="22" s="1"/>
  <c r="J20" i="9"/>
  <c r="J21" i="9" l="1"/>
  <c r="E30" i="35"/>
  <c r="J22" i="9"/>
  <c r="E31" i="35"/>
  <c r="H21" i="9"/>
  <c r="H26" i="9" s="1"/>
  <c r="U95" i="22"/>
  <c r="T97" i="22" s="1"/>
  <c r="I26" i="9"/>
  <c r="W95" i="22"/>
  <c r="X95" i="22"/>
  <c r="K20" i="9"/>
  <c r="K26" i="9" s="1"/>
  <c r="F15" i="9" s="1"/>
  <c r="J26" i="9"/>
  <c r="F14" i="9" s="1"/>
  <c r="X83" i="22"/>
  <c r="E35" i="35" l="1"/>
  <c r="F35" i="35" s="1"/>
</calcChain>
</file>

<file path=xl/sharedStrings.xml><?xml version="1.0" encoding="utf-8"?>
<sst xmlns="http://schemas.openxmlformats.org/spreadsheetml/2006/main" count="345" uniqueCount="192">
  <si>
    <t>TOTAL</t>
  </si>
  <si>
    <t>Incomplete audit trail</t>
  </si>
  <si>
    <t>No or insufficient link to project</t>
  </si>
  <si>
    <t>Cost is not approved in the last version of the budget</t>
  </si>
  <si>
    <t>Cost was paid outside of the reporting period</t>
  </si>
  <si>
    <t>Miscalculation</t>
  </si>
  <si>
    <t>Double funding</t>
  </si>
  <si>
    <t>Cost declared twice</t>
  </si>
  <si>
    <t>VAT not eligible</t>
  </si>
  <si>
    <t>Breach of approved budget</t>
  </si>
  <si>
    <t>Incorrect public procurement</t>
  </si>
  <si>
    <t>Information and publicity error</t>
  </si>
  <si>
    <t>Breach of sound financial management principle</t>
  </si>
  <si>
    <t>Other ineligible expenditure</t>
  </si>
  <si>
    <t>Other</t>
  </si>
  <si>
    <t>De minimis</t>
  </si>
  <si>
    <t>5.1.</t>
  </si>
  <si>
    <t>5.2.</t>
  </si>
  <si>
    <t>5.3.</t>
  </si>
  <si>
    <t>5.4.</t>
  </si>
  <si>
    <t>5.5.</t>
  </si>
  <si>
    <t>5.6.</t>
  </si>
  <si>
    <t>5.7.</t>
  </si>
  <si>
    <t>5.8.</t>
  </si>
  <si>
    <t>5.9.</t>
  </si>
  <si>
    <t>5.10.</t>
  </si>
  <si>
    <t>6.1.</t>
  </si>
  <si>
    <t>6.2.</t>
  </si>
  <si>
    <t>6.3.</t>
  </si>
  <si>
    <t>6.4.</t>
  </si>
  <si>
    <t>6.5.</t>
  </si>
  <si>
    <t>6.6.</t>
  </si>
  <si>
    <t>6.7.</t>
  </si>
  <si>
    <t>6.8.</t>
  </si>
  <si>
    <t>6.9.</t>
  </si>
  <si>
    <t>6.10.</t>
  </si>
  <si>
    <t>VAT acceptable within the project</t>
  </si>
  <si>
    <t>YES</t>
  </si>
  <si>
    <t>Activity</t>
  </si>
  <si>
    <t>Internal reference of the document</t>
  </si>
  <si>
    <t>Date of the document</t>
  </si>
  <si>
    <t>Date of payment</t>
  </si>
  <si>
    <t>Currency</t>
  </si>
  <si>
    <t>Total amount of expenditure</t>
  </si>
  <si>
    <t>VAT</t>
  </si>
  <si>
    <t>Declared amount</t>
  </si>
  <si>
    <t>Month of the conversion</t>
  </si>
  <si>
    <t>Conversion rate</t>
  </si>
  <si>
    <t>Declared amount in EUR</t>
  </si>
  <si>
    <t>Co-funded amount of the declared cost (grant)</t>
  </si>
  <si>
    <t>Own contribution</t>
  </si>
  <si>
    <t>Costs are accepted in full</t>
  </si>
  <si>
    <t>Approved amount in EUR</t>
  </si>
  <si>
    <t>Ineligible amount</t>
  </si>
  <si>
    <t>Type of ineligible cost</t>
  </si>
  <si>
    <t>Comment</t>
  </si>
  <si>
    <t>Grant rate</t>
  </si>
  <si>
    <t>Co-funded amount of the approved amount (grant)</t>
  </si>
  <si>
    <t>Own contribution in approved amount</t>
  </si>
  <si>
    <t>STAFF COST</t>
  </si>
  <si>
    <t>EQUIPMENT COSTS</t>
  </si>
  <si>
    <t>OVERVIEW</t>
  </si>
  <si>
    <t>Approved amount</t>
  </si>
  <si>
    <t>Difference</t>
  </si>
  <si>
    <t>Certified in %</t>
  </si>
  <si>
    <t>Co-funded amount</t>
  </si>
  <si>
    <t>Corrections</t>
  </si>
  <si>
    <t>NO</t>
  </si>
  <si>
    <t>OFFICE AND ADMINISTRATIVE COSTS</t>
  </si>
  <si>
    <t>TRAVEL AND ACCOMMODATION COSTS</t>
  </si>
  <si>
    <t>EXTERNAL EXPERTISE AND SERVICES</t>
  </si>
  <si>
    <t>INFRASTRUCTURE AND WORKS</t>
  </si>
  <si>
    <t>PREPARATION COSTS</t>
  </si>
  <si>
    <t>TO BE COMPLETED BY SMALL PROJECT FUND BENEFICIARY</t>
  </si>
  <si>
    <t>No.</t>
  </si>
  <si>
    <t>Flat rate of 15% of the staff costs</t>
  </si>
  <si>
    <t>Flat rate of 20% of direct costs</t>
  </si>
  <si>
    <t>Lump sum</t>
  </si>
  <si>
    <t>This cost is calculated automatically from the direct costs</t>
  </si>
  <si>
    <t>This cost is calculated automatically from the staff costs</t>
  </si>
  <si>
    <t>This cost is eligible only in the First progress report</t>
  </si>
  <si>
    <t>Own contribution of certified amount:</t>
  </si>
  <si>
    <t>Co-funded amount of certified amount:</t>
  </si>
  <si>
    <t>Total approved amount:</t>
  </si>
  <si>
    <t>Total declared amount:</t>
  </si>
  <si>
    <t>OVERVIEW BY BUDGET CATEGORY</t>
  </si>
  <si>
    <t>INELIGIBLE AMOUNT</t>
  </si>
  <si>
    <t>DESCRIPTION OF INELIGIBLE AMOUNT</t>
  </si>
  <si>
    <t>Duration of the project (date):</t>
  </si>
  <si>
    <t>Start of verification:</t>
  </si>
  <si>
    <t>End of verification:</t>
  </si>
  <si>
    <t>Control body responsible for verification:</t>
  </si>
  <si>
    <t>Date of clarifications:</t>
  </si>
  <si>
    <t>Guidelines for filling out the Report</t>
  </si>
  <si>
    <t>2. It is not allowed to delete formulas !</t>
  </si>
  <si>
    <t>https://commission.europa.eu/funding-tenders/procedures-guidelines-tenders/information-contractors-and-beneficiaries/exchange-rate-inforeuro_en</t>
  </si>
  <si>
    <t>6. The project partner does NOT fill in the columns marked as TO BE COMPLETED BY SMALL PROJECT FUND BENEFICIARY as well as COST OVERVIEW.</t>
  </si>
  <si>
    <t>7. The CERTICICATE sheet summarizes the reported amounts of the Project partner. The assigned controller in Control body responsible for verification verifies the accuracy of the data.</t>
  </si>
  <si>
    <t>Adress of Final Recipient:</t>
  </si>
  <si>
    <t>Name of Final Recipient:</t>
  </si>
  <si>
    <t>Country:</t>
  </si>
  <si>
    <t>Project name:</t>
  </si>
  <si>
    <t>Acronym of the project :</t>
  </si>
  <si>
    <t>Number of the report:</t>
  </si>
  <si>
    <t>Start date of the reporting period:</t>
  </si>
  <si>
    <t>End date of the reporting period:</t>
  </si>
  <si>
    <t>EUR</t>
  </si>
  <si>
    <t>BAM</t>
  </si>
  <si>
    <t xml:space="preserve">5. The conversion rate is entered for each expense according to the month in which that expense was paid. Please, use the InforEURO course and round the number to 2 decimal places: </t>
  </si>
  <si>
    <t>USD</t>
  </si>
  <si>
    <t>RSD</t>
  </si>
  <si>
    <t xml:space="preserve"> PROJECT CONTROL CERTIFICATE</t>
  </si>
  <si>
    <t>PROJECT ACRONYM:</t>
  </si>
  <si>
    <t>DURATION OF THE PROJECT (DATE):</t>
  </si>
  <si>
    <t>NAME OF FINAL RECIPIENT:</t>
  </si>
  <si>
    <t>ADRESS OF FINAL RECIPIENT:</t>
  </si>
  <si>
    <t>COUNTRY:</t>
  </si>
  <si>
    <t>PROGRESS REPORT NO.:</t>
  </si>
  <si>
    <t>FINANCIAL REPORT</t>
  </si>
  <si>
    <t>RCR 03 Small and medium-sized enterprises (SMEs) introducing product or process innovation</t>
  </si>
  <si>
    <t>RCR 104 Solutions taken up or up-scaled by organizations</t>
  </si>
  <si>
    <t>RCO 84 Pilot actions developed jointly and implemented in projects</t>
  </si>
  <si>
    <t>RCO 116 Jointly developed solutions</t>
  </si>
  <si>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</si>
  <si>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This cost is calculated automatically from the staff costs!</t>
    </r>
    <r>
      <rPr>
        <sz val="11"/>
        <color theme="1"/>
        <rFont val="Open Sans"/>
        <family val="2"/>
      </rPr>
      <t xml:space="preserve"> </t>
    </r>
    <r>
      <rPr>
        <b/>
        <sz val="11"/>
        <color theme="1"/>
        <rFont val="Open Sans"/>
        <family val="2"/>
      </rPr>
      <t>Flat rate of 15% of the staff costs</t>
    </r>
  </si>
  <si>
    <r>
      <rPr>
        <b/>
        <sz val="11"/>
        <color rgb="FFFF0000"/>
        <rFont val="Open Sans"/>
        <family val="2"/>
      </rPr>
      <t xml:space="preserve">This cost is calculated automatically from the direct costs! </t>
    </r>
    <r>
      <rPr>
        <b/>
        <sz val="11"/>
        <color theme="1"/>
        <rFont val="Open Sans"/>
        <family val="2"/>
      </rPr>
      <t xml:space="preserve"> Flat rate of 20% of direct costs</t>
    </r>
  </si>
  <si>
    <r>
      <rPr>
        <b/>
        <sz val="11"/>
        <color rgb="FFFF0000"/>
        <rFont val="Open Sans"/>
        <family val="2"/>
      </rPr>
      <t xml:space="preserve">This cost is only eligible in Progress report No.1.! </t>
    </r>
    <r>
      <rPr>
        <sz val="11"/>
        <color rgb="FFFF0000"/>
        <rFont val="Open Sans"/>
        <family val="2"/>
      </rPr>
      <t xml:space="preserve"> 
</t>
    </r>
    <r>
      <rPr>
        <sz val="11"/>
        <rFont val="Open Sans"/>
        <family val="2"/>
      </rPr>
      <t>FR should insert 1.500 EUR</t>
    </r>
  </si>
  <si>
    <t>FR fills in the data if applicable. Please see the example in the report and delete it before submiting the report</t>
  </si>
  <si>
    <t>PROJECT ID NUMBER:</t>
  </si>
  <si>
    <t>Project ID number:</t>
  </si>
  <si>
    <t>PROJECT NAME:</t>
  </si>
  <si>
    <t>START DATE OF PROGRESS REPORT:</t>
  </si>
  <si>
    <t>END DATE OF PROGRESS REPORT:</t>
  </si>
  <si>
    <t>No of Call for Small Project Application</t>
  </si>
  <si>
    <t>1. Final recipients (FR) only complete the Financial and Progress report sheet</t>
  </si>
  <si>
    <t>7.1.</t>
  </si>
  <si>
    <t>7.2.</t>
  </si>
  <si>
    <t>7.3.</t>
  </si>
  <si>
    <t>7.4.</t>
  </si>
  <si>
    <t>7.5.</t>
  </si>
  <si>
    <t>7.6.</t>
  </si>
  <si>
    <t>7.7.</t>
  </si>
  <si>
    <t>7.8.</t>
  </si>
  <si>
    <t>7.9.</t>
  </si>
  <si>
    <t>7.10.</t>
  </si>
  <si>
    <t>PROBLEMS AND DEVIATIONS IN PROJECT IMPLEMENTATION:</t>
  </si>
  <si>
    <r>
      <t xml:space="preserve">Target value at the project level
</t>
    </r>
    <r>
      <rPr>
        <i/>
        <sz val="11"/>
        <color rgb="FF000000"/>
        <rFont val="Open Sans"/>
        <family val="2"/>
      </rPr>
      <t>Insert the value as specified in the Small project application</t>
    </r>
  </si>
  <si>
    <r>
      <t xml:space="preserve">Description/Comments
</t>
    </r>
    <r>
      <rPr>
        <i/>
        <sz val="11"/>
        <color rgb="FF000000"/>
        <rFont val="Open Sans"/>
        <family val="2"/>
      </rPr>
      <t>Provide a description of the achieved indicators, specifying what each indicator exactly represents.
If an indicator has not been achieved during the reporting period, please state when its achievement is expected</t>
    </r>
  </si>
  <si>
    <r>
      <t xml:space="preserve">OTHER NOTES AND REMARKS:
</t>
    </r>
    <r>
      <rPr>
        <i/>
        <sz val="11"/>
        <color theme="1"/>
        <rFont val="Open Sans"/>
        <family val="2"/>
      </rPr>
      <t>This section should include any changes that have occurred during the project implementation, such as changes in the project team, budget modifications, or any other significant adjustments. Please provide a clear description of these changes and their potential impact on the project</t>
    </r>
  </si>
  <si>
    <t>TO BE COMPLETED BY THE FINAL RECIPIENT</t>
  </si>
  <si>
    <t>Cost item name</t>
  </si>
  <si>
    <t>Notes</t>
  </si>
  <si>
    <t>No of Call for SPA</t>
  </si>
  <si>
    <t>NO OF CALL FOR SPA:</t>
  </si>
  <si>
    <t>3. All columns from the Name of Cost budget line according to approved budget to the Notes are filled in.</t>
  </si>
  <si>
    <t>4. The name of the cost line must be exactly linked to the names of the lines in the approved budget, while a more detailed explanation can be given in the Notes</t>
  </si>
  <si>
    <t>Controller's name and signature:</t>
  </si>
  <si>
    <r>
      <t xml:space="preserve">Status 
</t>
    </r>
    <r>
      <rPr>
        <i/>
        <sz val="11"/>
        <color rgb="FF000000"/>
        <rFont val="Open Sans"/>
        <family val="2"/>
      </rPr>
      <t>(Completed/In progress/ Not completed/Not applicable)</t>
    </r>
  </si>
  <si>
    <r>
      <t xml:space="preserve">Evidence
</t>
    </r>
    <r>
      <rPr>
        <i/>
        <sz val="11"/>
        <color rgb="FF000000"/>
        <rFont val="Open Sans"/>
        <family val="2"/>
      </rPr>
      <t>Please specify the evidence confirming the achievement of the indicators. Also, please attach the evidence for each indicator in the Indicators folder and in a separate subfolder for each individual indicator to which you contribute at the project level.</t>
    </r>
  </si>
  <si>
    <t>1 st Call</t>
  </si>
  <si>
    <t>FINAL REPORT</t>
  </si>
  <si>
    <t>FINAL PROGRESS REPORT</t>
  </si>
  <si>
    <r>
      <t xml:space="preserve">Implementation period </t>
    </r>
    <r>
      <rPr>
        <sz val="11"/>
        <color rgb="FF000000"/>
        <rFont val="Open Sans"/>
        <family val="2"/>
      </rPr>
      <t>(PR1/PR2/PR3 FINAL)</t>
    </r>
  </si>
  <si>
    <r>
      <t xml:space="preserve">DESCRIPTION OF THE PROJECT IMPLEMENTATION (project level)
</t>
    </r>
    <r>
      <rPr>
        <i/>
        <sz val="11"/>
        <color theme="1"/>
        <rFont val="Open Sans"/>
        <family val="2"/>
      </rPr>
      <t>In this section, please provide a comprehensive overview of the project implementation</t>
    </r>
    <r>
      <rPr>
        <i/>
        <u/>
        <sz val="11"/>
        <color theme="1"/>
        <rFont val="Open Sans"/>
        <family val="2"/>
      </rPr>
      <t xml:space="preserve"> from the beginning of the project until the end of the reporting period (final report).</t>
    </r>
    <r>
      <rPr>
        <i/>
        <sz val="11"/>
        <color theme="1"/>
        <rFont val="Open Sans"/>
        <family val="2"/>
      </rPr>
      <t xml:space="preserve"> Emphasize the achievement of the project goals and outputs as defined in the Small Project Application Form. Additionally, describe the cooperation and coordination among the final recipients throughout the entire project duration.</t>
    </r>
  </si>
  <si>
    <r>
      <t xml:space="preserve">Indicators/Outputs
</t>
    </r>
    <r>
      <rPr>
        <i/>
        <sz val="11"/>
        <color rgb="FF000000"/>
        <rFont val="Open Sans"/>
        <family val="2"/>
      </rPr>
      <t xml:space="preserve">Please fill in for those indicators/outputs that are applicable to your Small project in full. It is important to note that </t>
    </r>
    <r>
      <rPr>
        <b/>
        <i/>
        <sz val="11"/>
        <color theme="6" tint="0.79998168889431442"/>
        <rFont val="Open Sans"/>
        <family val="2"/>
      </rPr>
      <t>indicators are reported at the project level</t>
    </r>
    <r>
      <rPr>
        <i/>
        <sz val="11"/>
        <color rgb="FF000000"/>
        <rFont val="Open Sans"/>
        <family val="2"/>
      </rPr>
      <t>; therefore, the</t>
    </r>
    <r>
      <rPr>
        <b/>
        <i/>
        <sz val="11"/>
        <color rgb="FF000000"/>
        <rFont val="Open Sans"/>
        <family val="2"/>
      </rPr>
      <t xml:space="preserve"> final recipients must provide aligned data.</t>
    </r>
  </si>
  <si>
    <t>PR1 
 Approved costs (EU amount)</t>
  </si>
  <si>
    <t>PR2
Approved costs (EU amount)</t>
  </si>
  <si>
    <t>PR3 Final report
Declared amount (EU amount)</t>
  </si>
  <si>
    <t>/</t>
  </si>
  <si>
    <r>
      <t xml:space="preserve">DESCRIPTION OF ACTIVITIES CARRIED OUT BY THE FINAL RECIPIENT </t>
    </r>
    <r>
      <rPr>
        <b/>
        <u/>
        <sz val="11"/>
        <color theme="1"/>
        <rFont val="Open Sans"/>
        <family val="2"/>
      </rPr>
      <t>DURING THE REPORTING PERIOD</t>
    </r>
    <r>
      <rPr>
        <b/>
        <sz val="11"/>
        <color theme="1"/>
        <rFont val="Open Sans"/>
        <family val="2"/>
      </rPr>
      <t xml:space="preserve">:
</t>
    </r>
    <r>
      <rPr>
        <i/>
        <sz val="11"/>
        <color theme="1"/>
        <rFont val="Open Sans"/>
        <family val="2"/>
      </rPr>
      <t>In this section, the focus should be on completed and initiated activities as well as their status (e.g., if a request for submission of offers has been sent for a certain procurement procedure, this needs to be stated, or if the procedure has been completed, it should be noted that the procedure was carried out and a supplier/offeror was selected, etc., depending on the phase of the procurement procedure). It is important in this section to clearly state all project activities that were carried out (or started) during the reporting period.</t>
    </r>
  </si>
  <si>
    <r>
      <t xml:space="preserve">LIST OF IMPLEMENTED ACTIVITIES WITHIN THE PROJECT (project level):
</t>
    </r>
    <r>
      <rPr>
        <i/>
        <sz val="11"/>
        <rFont val="Open Sans"/>
        <family val="2"/>
      </rPr>
      <t>Please list all activities implemented during the entire project period, as defined in the Small Project Application, indicating the reporting period in which each activity was carried out and providing the title/name of the corresponding evidence</t>
    </r>
  </si>
  <si>
    <t>Name of outputs/deliverables</t>
  </si>
  <si>
    <t>Name of cost category according to budget</t>
  </si>
  <si>
    <r>
      <t xml:space="preserve">Achieved in project
</t>
    </r>
    <r>
      <rPr>
        <i/>
        <sz val="11"/>
        <color rgb="FF000000"/>
        <rFont val="Open Sans"/>
        <family val="2"/>
      </rPr>
      <t>Insert the achieved value of the indicator at the project level</t>
    </r>
    <r>
      <rPr>
        <b/>
        <sz val="11"/>
        <color rgb="FF000000"/>
        <rFont val="Open Sans"/>
        <family val="2"/>
      </rPr>
      <t xml:space="preserve">
</t>
    </r>
  </si>
  <si>
    <r>
      <t xml:space="preserve">PROJECT VISIBILITY AND COMMUNICATION ACTIVITIES:
</t>
    </r>
    <r>
      <rPr>
        <i/>
        <sz val="11"/>
        <color theme="1"/>
        <rFont val="Open Sans"/>
        <family val="2"/>
      </rPr>
      <t xml:space="preserve">In this section, the focus should be on visibility and communication activities carried out during the implementation period. This includes actions aimed at promoting the project, such as the creation of posters, publications on the final recipient’s website, development of promotional materials, media coverage, and similar activities </t>
    </r>
    <r>
      <rPr>
        <i/>
        <u/>
        <sz val="11"/>
        <color theme="1"/>
        <rFont val="Open Sans"/>
        <family val="2"/>
      </rPr>
      <t>from beginning of project implemetation</t>
    </r>
    <r>
      <rPr>
        <i/>
        <sz val="11"/>
        <color theme="1"/>
        <rFont val="Open Sans"/>
        <family val="2"/>
      </rPr>
      <t>.</t>
    </r>
  </si>
  <si>
    <t>5.11.</t>
  </si>
  <si>
    <t>5.12.</t>
  </si>
  <si>
    <t>5.13.</t>
  </si>
  <si>
    <t>5.14.</t>
  </si>
  <si>
    <t>5.15.</t>
  </si>
  <si>
    <t>5.16.</t>
  </si>
  <si>
    <t>5.17.</t>
  </si>
  <si>
    <t>5.18.</t>
  </si>
  <si>
    <t>5.19.</t>
  </si>
  <si>
    <t>5.20.</t>
  </si>
  <si>
    <t>5.21.</t>
  </si>
  <si>
    <t>5.22.</t>
  </si>
  <si>
    <t>5.23.</t>
  </si>
  <si>
    <t>5.24.</t>
  </si>
  <si>
    <t>5.25.</t>
  </si>
  <si>
    <t>PR3 Final report
Approved costs (EU amount)</t>
  </si>
  <si>
    <t>Total Approved costs 
(EU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</si>
</sst>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_ ;\-#,##0.00\ "/>
    <numFmt numFmtId="166" formatCode="dd/mm/yyyy;@"/>
  </numFmts>
  <fonts count="34" x14ac:knownFonts="1">
    <font>
      <sz val="11"/>
      <color theme="1"/>
      <name val="Calibri"/>
      <family val="2"/>
      <charset val="238"/>
      <scheme val="minor"/>
    </font>
    <font>
      <b/>
      <sz val="11"/>
      <name val="Calibri"/>
      <family val="2"/>
      <scheme val="minor"/>
    </font>
    <font>
      <sz val="11"/>
      <color theme="1"/>
      <name val="Calibri"/>
      <family val="2"/>
      <charset val="238"/>
      <scheme val="minor"/>
    </font>
    <font>
      <b/>
      <sz val="12"/>
      <name val="Open Sans"/>
      <family val="2"/>
    </font>
    <font>
      <b/>
      <sz val="16"/>
      <color theme="0"/>
      <name val="Open Sans"/>
      <family val="2"/>
    </font>
    <font>
      <b/>
      <sz val="16"/>
      <color rgb="FF003399"/>
      <name val="Open Sans"/>
      <family val="2"/>
    </font>
    <font>
      <sz val="11"/>
      <color theme="1"/>
      <name val="Open Sans"/>
      <family val="2"/>
    </font>
    <font>
      <b/>
      <sz val="11"/>
      <name val="Open Sans"/>
      <family val="2"/>
    </font>
    <font>
      <b/>
      <sz val="11"/>
      <color theme="1"/>
      <name val="Open Sans"/>
      <family val="2"/>
    </font>
    <font>
      <sz val="11"/>
      <name val="Open Sans"/>
      <family val="2"/>
    </font>
    <font>
      <i/>
      <sz val="11"/>
      <name val="Open Sans"/>
      <family val="2"/>
    </font>
    <font>
      <sz val="11"/>
      <color rgb="FFFF0000"/>
      <name val="Open Sans"/>
      <family val="2"/>
    </font>
    <font>
      <b/>
      <sz val="12"/>
      <color rgb="FF003399"/>
      <name val="Open Sans"/>
      <family val="2"/>
    </font>
    <font>
      <sz val="11"/>
      <color theme="1"/>
      <name val="Open Sans"/>
      <family val="2"/>
    </font>
    <font>
      <b/>
      <sz val="16"/>
      <color theme="0"/>
      <name val="Open Sans"/>
      <family val="2"/>
    </font>
    <font>
      <b/>
      <sz val="11"/>
      <color theme="1"/>
      <name val="Open Sans"/>
      <family val="2"/>
    </font>
    <font>
      <b/>
      <sz val="12"/>
      <color rgb="FF003399"/>
      <name val="Open Sans"/>
      <family val="2"/>
    </font>
    <font>
      <b/>
      <sz val="11"/>
      <name val="Open Sans"/>
      <family val="2"/>
    </font>
    <font>
      <sz val="11"/>
      <color rgb="FFFF0000"/>
      <name val="Open Sans"/>
      <family val="2"/>
    </font>
    <font>
      <b/>
      <sz val="11"/>
      <color rgb="FFFF0000"/>
      <name val="Open Sans"/>
      <family val="2"/>
    </font>
    <font>
      <b/>
      <sz val="14"/>
      <color theme="0"/>
      <name val="Open Sans"/>
      <family val="2"/>
    </font>
    <font>
      <u/>
      <sz val="11"/>
      <color theme="10"/>
      <name val="Calibri"/>
      <family val="2"/>
      <charset val="238"/>
      <scheme val="minor"/>
    </font>
    <font>
      <sz val="11"/>
      <name val="Calibri"/>
      <family val="2"/>
      <charset val="238"/>
      <scheme val="minor"/>
    </font>
    <font>
      <b/>
      <sz val="11"/>
      <color rgb="FF000000"/>
      <name val="Open Sans"/>
      <family val="2"/>
    </font>
    <font>
      <i/>
      <sz val="11"/>
      <color rgb="FF000000"/>
      <name val="Open Sans"/>
      <family val="2"/>
    </font>
    <font>
      <i/>
      <sz val="11"/>
      <color theme="1"/>
      <name val="Open Sans"/>
      <family val="2"/>
    </font>
    <font>
      <b/>
      <i/>
      <sz val="11"/>
      <color rgb="FF000000"/>
      <name val="Open Sans"/>
      <family val="2"/>
    </font>
    <font>
      <b/>
      <u/>
      <sz val="11"/>
      <color theme="1"/>
      <name val="Open Sans"/>
      <family val="2"/>
    </font>
    <font>
      <sz val="11"/>
      <color rgb="FF000000"/>
      <name val="Open Sans"/>
      <family val="2"/>
    </font>
    <font>
      <i/>
      <u/>
      <sz val="11"/>
      <color theme="1"/>
      <name val="Open Sans"/>
      <family val="2"/>
    </font>
    <font>
      <b/>
      <i/>
      <sz val="11"/>
      <color theme="6" tint="0.79998168889431442"/>
      <name val="Open Sans"/>
      <family val="2"/>
    </font>
    <font>
      <b/>
      <sz val="14"/>
      <name val="Open Sans"/>
      <family val="2"/>
    </font>
    <font>
      <b/>
      <sz val="14"/>
      <color theme="1"/>
      <name val="Open Sans"/>
      <family val="2"/>
    </font>
    <font>
      <sz val="14"/>
      <name val="Open Sans"/>
      <family val="2"/>
    </font>
  </fonts>
  <fills count="13">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rgb="FF18BAA8"/>
        <bgColor indexed="64"/>
      </patternFill>
    </fill>
    <fill>
      <patternFill patternType="solid">
        <fgColor rgb="FF9FAEE5"/>
        <bgColor indexed="64"/>
      </patternFill>
    </fill>
    <fill>
      <patternFill patternType="solid">
        <fgColor rgb="FFFFCC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3399"/>
        <bgColor indexed="64"/>
      </patternFill>
    </fill>
    <fill>
      <patternFill patternType="solid">
        <fgColor rgb="FFFFFFFF"/>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style="double">
        <color auto="1"/>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uble">
        <color auto="1"/>
      </top>
      <bottom style="double">
        <color auto="1"/>
      </bottom>
      <diagonal/>
    </border>
    <border>
      <left/>
      <right style="medium">
        <color indexed="64"/>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style="medium">
        <color indexed="64"/>
      </left>
      <right style="thin">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style="medium">
        <color rgb="FF003399"/>
      </left>
      <right/>
      <top style="medium">
        <color rgb="FF003399"/>
      </top>
      <bottom/>
      <diagonal/>
    </border>
    <border>
      <left/>
      <right/>
      <top style="medium">
        <color rgb="FF003399"/>
      </top>
      <bottom/>
      <diagonal/>
    </border>
    <border>
      <left/>
      <right style="medium">
        <color rgb="FF003399"/>
      </right>
      <top style="medium">
        <color rgb="FF003399"/>
      </top>
      <bottom/>
      <diagonal/>
    </border>
    <border>
      <left style="medium">
        <color rgb="FF003399"/>
      </left>
      <right/>
      <top/>
      <bottom/>
      <diagonal/>
    </border>
    <border>
      <left/>
      <right style="medium">
        <color rgb="FF003399"/>
      </right>
      <top/>
      <bottom/>
      <diagonal/>
    </border>
    <border>
      <left style="medium">
        <color rgb="FF003399"/>
      </left>
      <right style="thin">
        <color indexed="64"/>
      </right>
      <top style="thin">
        <color indexed="64"/>
      </top>
      <bottom style="thin">
        <color indexed="64"/>
      </bottom>
      <diagonal/>
    </border>
    <border>
      <left style="thin">
        <color indexed="64"/>
      </left>
      <right style="medium">
        <color rgb="FF003399"/>
      </right>
      <top style="medium">
        <color indexed="64"/>
      </top>
      <bottom style="thin">
        <color indexed="64"/>
      </bottom>
      <diagonal/>
    </border>
    <border>
      <left style="thin">
        <color indexed="64"/>
      </left>
      <right style="medium">
        <color rgb="FF003399"/>
      </right>
      <top style="thin">
        <color indexed="64"/>
      </top>
      <bottom style="thin">
        <color indexed="64"/>
      </bottom>
      <diagonal/>
    </border>
    <border>
      <left style="medium">
        <color rgb="FF003399"/>
      </left>
      <right style="thin">
        <color indexed="64"/>
      </right>
      <top style="thin">
        <color indexed="64"/>
      </top>
      <bottom style="medium">
        <color indexed="64"/>
      </bottom>
      <diagonal/>
    </border>
    <border>
      <left style="thin">
        <color indexed="64"/>
      </left>
      <right style="medium">
        <color rgb="FF003399"/>
      </right>
      <top style="thin">
        <color indexed="64"/>
      </top>
      <bottom style="medium">
        <color indexed="64"/>
      </bottom>
      <diagonal/>
    </border>
    <border>
      <left/>
      <right style="medium">
        <color rgb="FF003399"/>
      </right>
      <top style="medium">
        <color indexed="64"/>
      </top>
      <bottom/>
      <diagonal/>
    </border>
    <border>
      <left/>
      <right style="medium">
        <color rgb="FF003399"/>
      </right>
      <top/>
      <bottom style="medium">
        <color indexed="64"/>
      </bottom>
      <diagonal/>
    </border>
    <border>
      <left style="medium">
        <color rgb="FF003399"/>
      </left>
      <right/>
      <top/>
      <bottom style="medium">
        <color rgb="FF003399"/>
      </bottom>
      <diagonal/>
    </border>
    <border>
      <left/>
      <right/>
      <top/>
      <bottom style="medium">
        <color rgb="FF003399"/>
      </bottom>
      <diagonal/>
    </border>
    <border>
      <left/>
      <right style="medium">
        <color rgb="FF003399"/>
      </right>
      <top/>
      <bottom style="medium">
        <color rgb="FF00339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rgb="FF003399"/>
      </left>
      <right style="thin">
        <color indexed="64"/>
      </right>
      <top style="medium">
        <color indexed="64"/>
      </top>
      <bottom/>
      <diagonal/>
    </border>
    <border>
      <left style="medium">
        <color rgb="FF003399"/>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9" fontId="2" fillId="0" borderId="0" applyFont="0" applyFill="0" applyBorder="0" applyAlignment="0" applyProtection="0"/>
    <xf numFmtId="0" fontId="21" fillId="0" borderId="0" applyNumberFormat="0" applyFill="0" applyBorder="0" applyAlignment="0" applyProtection="0"/>
  </cellStyleXfs>
  <cellXfs count="348">
    <xf numFmtId="0" fontId="0" fillId="0" borderId="0" xfId="0"/>
    <xf numFmtId="164" fontId="0" fillId="0" borderId="7" xfId="0" applyNumberFormat="1" applyBorder="1"/>
    <xf numFmtId="164" fontId="0" fillId="0" borderId="10" xfId="0" applyNumberFormat="1" applyBorder="1"/>
    <xf numFmtId="0" fontId="1" fillId="0" borderId="0" xfId="0" applyFont="1" applyAlignment="1">
      <alignment horizontal="left"/>
    </xf>
    <xf numFmtId="14" fontId="1" fillId="0" borderId="0" xfId="0" applyNumberFormat="1" applyFont="1"/>
    <xf numFmtId="0" fontId="3" fillId="0" borderId="1" xfId="0" applyFont="1" applyBorder="1" applyAlignment="1">
      <alignment horizontal="left"/>
    </xf>
    <xf numFmtId="0" fontId="6" fillId="0" borderId="0" xfId="0" applyFont="1"/>
    <xf numFmtId="0" fontId="7"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7" fillId="3" borderId="1" xfId="0" applyFont="1" applyFill="1" applyBorder="1"/>
    <xf numFmtId="164" fontId="6" fillId="3" borderId="1" xfId="0" applyNumberFormat="1" applyFont="1" applyFill="1" applyBorder="1"/>
    <xf numFmtId="164" fontId="6" fillId="3" borderId="7" xfId="0" applyNumberFormat="1" applyFont="1" applyFill="1" applyBorder="1"/>
    <xf numFmtId="1" fontId="7" fillId="8" borderId="1" xfId="0" applyNumberFormat="1" applyFont="1" applyFill="1" applyBorder="1"/>
    <xf numFmtId="164" fontId="6" fillId="8" borderId="1" xfId="0" applyNumberFormat="1" applyFont="1" applyFill="1" applyBorder="1"/>
    <xf numFmtId="164" fontId="6" fillId="8" borderId="7" xfId="0" applyNumberFormat="1" applyFont="1" applyFill="1" applyBorder="1"/>
    <xf numFmtId="1" fontId="7" fillId="9" borderId="1" xfId="0" applyNumberFormat="1" applyFont="1" applyFill="1" applyBorder="1" applyAlignment="1">
      <alignment horizontal="left"/>
    </xf>
    <xf numFmtId="164" fontId="6" fillId="9" borderId="1" xfId="0" applyNumberFormat="1" applyFont="1" applyFill="1" applyBorder="1"/>
    <xf numFmtId="164" fontId="6" fillId="9" borderId="7" xfId="0" applyNumberFormat="1" applyFont="1" applyFill="1" applyBorder="1"/>
    <xf numFmtId="0" fontId="6" fillId="0" borderId="6" xfId="0" applyFont="1" applyBorder="1"/>
    <xf numFmtId="164" fontId="6" fillId="0" borderId="12" xfId="0" applyNumberFormat="1" applyFont="1" applyBorder="1"/>
    <xf numFmtId="164" fontId="6" fillId="0" borderId="7" xfId="0" applyNumberFormat="1" applyFont="1" applyBorder="1"/>
    <xf numFmtId="0" fontId="6" fillId="0" borderId="11" xfId="0" applyFont="1" applyBorder="1"/>
    <xf numFmtId="0" fontId="8" fillId="0" borderId="0" xfId="0" applyFont="1"/>
    <xf numFmtId="164" fontId="8" fillId="0" borderId="0" xfId="0" applyNumberFormat="1" applyFont="1"/>
    <xf numFmtId="0" fontId="8" fillId="7" borderId="6" xfId="0" applyFont="1" applyFill="1" applyBorder="1"/>
    <xf numFmtId="164" fontId="6" fillId="7" borderId="1" xfId="0" applyNumberFormat="1" applyFont="1" applyFill="1" applyBorder="1"/>
    <xf numFmtId="164" fontId="8" fillId="7" borderId="1" xfId="0" applyNumberFormat="1" applyFont="1" applyFill="1" applyBorder="1"/>
    <xf numFmtId="10" fontId="6" fillId="7" borderId="1" xfId="1" applyNumberFormat="1" applyFont="1" applyFill="1" applyBorder="1"/>
    <xf numFmtId="164" fontId="6" fillId="7" borderId="7" xfId="0" applyNumberFormat="1" applyFont="1" applyFill="1" applyBorder="1"/>
    <xf numFmtId="0" fontId="7" fillId="3" borderId="6" xfId="0" applyFont="1" applyFill="1" applyBorder="1"/>
    <xf numFmtId="164" fontId="8" fillId="3" borderId="1" xfId="0" applyNumberFormat="1" applyFont="1" applyFill="1" applyBorder="1"/>
    <xf numFmtId="10" fontId="6" fillId="3" borderId="1" xfId="1" applyNumberFormat="1" applyFont="1" applyFill="1" applyBorder="1"/>
    <xf numFmtId="164" fontId="8" fillId="8" borderId="1" xfId="0" applyNumberFormat="1" applyFont="1" applyFill="1" applyBorder="1"/>
    <xf numFmtId="10" fontId="6" fillId="8" borderId="1" xfId="1" applyNumberFormat="1" applyFont="1" applyFill="1" applyBorder="1"/>
    <xf numFmtId="1" fontId="7" fillId="9" borderId="6" xfId="0" applyNumberFormat="1" applyFont="1" applyFill="1" applyBorder="1" applyAlignment="1">
      <alignment horizontal="left" wrapText="1"/>
    </xf>
    <xf numFmtId="164" fontId="8" fillId="9" borderId="1" xfId="0" applyNumberFormat="1" applyFont="1" applyFill="1" applyBorder="1"/>
    <xf numFmtId="10" fontId="6" fillId="9" borderId="1" xfId="1" applyNumberFormat="1" applyFont="1" applyFill="1" applyBorder="1"/>
    <xf numFmtId="164" fontId="6" fillId="4" borderId="1" xfId="0" applyNumberFormat="1" applyFont="1" applyFill="1" applyBorder="1"/>
    <xf numFmtId="10" fontId="6" fillId="4" borderId="1" xfId="1" applyNumberFormat="1" applyFont="1" applyFill="1" applyBorder="1"/>
    <xf numFmtId="164" fontId="6" fillId="4" borderId="7" xfId="0" applyNumberFormat="1" applyFont="1" applyFill="1" applyBorder="1"/>
    <xf numFmtId="164" fontId="6" fillId="5" borderId="1" xfId="0" applyNumberFormat="1" applyFont="1" applyFill="1" applyBorder="1"/>
    <xf numFmtId="10" fontId="6" fillId="5" borderId="1" xfId="1" applyNumberFormat="1" applyFont="1" applyFill="1" applyBorder="1"/>
    <xf numFmtId="164" fontId="6" fillId="5" borderId="7" xfId="0" applyNumberFormat="1" applyFont="1" applyFill="1" applyBorder="1"/>
    <xf numFmtId="164" fontId="6" fillId="6" borderId="1" xfId="0" applyNumberFormat="1" applyFont="1" applyFill="1" applyBorder="1"/>
    <xf numFmtId="10" fontId="6" fillId="6" borderId="1" xfId="1" applyNumberFormat="1" applyFont="1" applyFill="1" applyBorder="1"/>
    <xf numFmtId="164" fontId="6" fillId="6" borderId="7" xfId="0" applyNumberFormat="1" applyFont="1" applyFill="1" applyBorder="1"/>
    <xf numFmtId="0" fontId="8" fillId="0" borderId="8" xfId="0" applyFont="1" applyBorder="1"/>
    <xf numFmtId="164" fontId="8" fillId="0" borderId="9" xfId="0" applyNumberFormat="1" applyFont="1" applyBorder="1"/>
    <xf numFmtId="10" fontId="8" fillId="0" borderId="9" xfId="1" applyNumberFormat="1" applyFont="1" applyFill="1" applyBorder="1"/>
    <xf numFmtId="164" fontId="8" fillId="0" borderId="10" xfId="0" applyNumberFormat="1" applyFont="1" applyBorder="1"/>
    <xf numFmtId="0" fontId="8" fillId="0" borderId="13" xfId="0" applyFont="1" applyBorder="1"/>
    <xf numFmtId="164" fontId="8" fillId="0" borderId="14" xfId="0" applyNumberFormat="1" applyFont="1" applyBorder="1"/>
    <xf numFmtId="0" fontId="8" fillId="6" borderId="6" xfId="0" applyFont="1" applyFill="1" applyBorder="1" applyAlignment="1">
      <alignment wrapText="1"/>
    </xf>
    <xf numFmtId="2" fontId="8" fillId="4" borderId="6" xfId="0" applyNumberFormat="1" applyFont="1" applyFill="1" applyBorder="1" applyAlignment="1">
      <alignment wrapText="1"/>
    </xf>
    <xf numFmtId="1" fontId="7" fillId="8" borderId="6" xfId="0" applyNumberFormat="1" applyFont="1" applyFill="1" applyBorder="1" applyAlignment="1">
      <alignment wrapText="1"/>
    </xf>
    <xf numFmtId="2" fontId="8" fillId="5" borderId="6" xfId="0" applyNumberFormat="1" applyFont="1" applyFill="1" applyBorder="1" applyAlignment="1">
      <alignment vertical="center" wrapText="1"/>
    </xf>
    <xf numFmtId="0" fontId="12" fillId="2" borderId="3" xfId="0" applyFont="1" applyFill="1" applyBorder="1"/>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164" fontId="9" fillId="0" borderId="32" xfId="0" applyNumberFormat="1" applyFont="1" applyBorder="1"/>
    <xf numFmtId="164" fontId="9" fillId="0" borderId="1" xfId="0" applyNumberFormat="1" applyFont="1" applyBorder="1"/>
    <xf numFmtId="0" fontId="9" fillId="0" borderId="16" xfId="0" applyFont="1" applyBorder="1"/>
    <xf numFmtId="0" fontId="9" fillId="0" borderId="6" xfId="0" applyFont="1" applyBorder="1"/>
    <xf numFmtId="164" fontId="9" fillId="0" borderId="7" xfId="0" applyNumberFormat="1" applyFont="1" applyBorder="1"/>
    <xf numFmtId="164" fontId="9" fillId="0" borderId="15" xfId="0" applyNumberFormat="1" applyFont="1" applyBorder="1"/>
    <xf numFmtId="0" fontId="13" fillId="0" borderId="0" xfId="0" applyFont="1"/>
    <xf numFmtId="0" fontId="13" fillId="0" borderId="3" xfId="0" applyFont="1" applyBorder="1"/>
    <xf numFmtId="164" fontId="13" fillId="0" borderId="5" xfId="0" applyNumberFormat="1" applyFont="1" applyBorder="1"/>
    <xf numFmtId="0" fontId="13" fillId="0" borderId="6" xfId="0" applyFont="1" applyBorder="1"/>
    <xf numFmtId="164" fontId="13" fillId="0" borderId="7" xfId="0" applyNumberFormat="1" applyFont="1" applyBorder="1"/>
    <xf numFmtId="0" fontId="13" fillId="0" borderId="8" xfId="0" applyFont="1" applyBorder="1"/>
    <xf numFmtId="164" fontId="13" fillId="0" borderId="10" xfId="0" applyNumberFormat="1" applyFont="1" applyBorder="1"/>
    <xf numFmtId="0" fontId="16" fillId="2" borderId="4" xfId="0" applyFont="1" applyFill="1" applyBorder="1" applyAlignment="1">
      <alignment wrapText="1"/>
    </xf>
    <xf numFmtId="0" fontId="15" fillId="7" borderId="6" xfId="0" applyFont="1" applyFill="1" applyBorder="1" applyAlignment="1">
      <alignment wrapText="1"/>
    </xf>
    <xf numFmtId="164" fontId="13" fillId="7" borderId="1" xfId="0" applyNumberFormat="1" applyFont="1" applyFill="1" applyBorder="1"/>
    <xf numFmtId="10" fontId="13" fillId="7" borderId="1" xfId="0" applyNumberFormat="1" applyFont="1" applyFill="1" applyBorder="1"/>
    <xf numFmtId="0" fontId="17" fillId="3" borderId="6" xfId="0" applyFont="1" applyFill="1" applyBorder="1" applyAlignment="1">
      <alignment wrapText="1"/>
    </xf>
    <xf numFmtId="164" fontId="13" fillId="3" borderId="1" xfId="0" applyNumberFormat="1" applyFont="1" applyFill="1" applyBorder="1"/>
    <xf numFmtId="10" fontId="13" fillId="3" borderId="1" xfId="0" applyNumberFormat="1" applyFont="1" applyFill="1" applyBorder="1"/>
    <xf numFmtId="1" fontId="17" fillId="8" borderId="6" xfId="0" applyNumberFormat="1" applyFont="1" applyFill="1" applyBorder="1" applyAlignment="1">
      <alignment wrapText="1"/>
    </xf>
    <xf numFmtId="164" fontId="13" fillId="8" borderId="1" xfId="0" applyNumberFormat="1" applyFont="1" applyFill="1" applyBorder="1"/>
    <xf numFmtId="10" fontId="13" fillId="8" borderId="1" xfId="0" applyNumberFormat="1" applyFont="1" applyFill="1" applyBorder="1"/>
    <xf numFmtId="1" fontId="17" fillId="9" borderId="6" xfId="0" applyNumberFormat="1" applyFont="1" applyFill="1" applyBorder="1" applyAlignment="1">
      <alignment horizontal="left" wrapText="1"/>
    </xf>
    <xf numFmtId="164" fontId="13" fillId="9" borderId="1" xfId="0" applyNumberFormat="1" applyFont="1" applyFill="1" applyBorder="1"/>
    <xf numFmtId="10" fontId="13" fillId="9" borderId="1" xfId="0" applyNumberFormat="1" applyFont="1" applyFill="1" applyBorder="1"/>
    <xf numFmtId="2" fontId="15" fillId="4" borderId="6" xfId="0" applyNumberFormat="1" applyFont="1" applyFill="1" applyBorder="1" applyAlignment="1">
      <alignment wrapText="1"/>
    </xf>
    <xf numFmtId="164" fontId="13" fillId="4" borderId="1" xfId="0" applyNumberFormat="1" applyFont="1" applyFill="1" applyBorder="1"/>
    <xf numFmtId="10" fontId="13" fillId="4" borderId="1" xfId="0" applyNumberFormat="1" applyFont="1" applyFill="1" applyBorder="1"/>
    <xf numFmtId="2" fontId="15" fillId="5" borderId="6" xfId="0" applyNumberFormat="1" applyFont="1" applyFill="1" applyBorder="1" applyAlignment="1">
      <alignment vertical="center" wrapText="1"/>
    </xf>
    <xf numFmtId="164" fontId="13" fillId="5" borderId="1" xfId="0" applyNumberFormat="1" applyFont="1" applyFill="1" applyBorder="1"/>
    <xf numFmtId="10" fontId="13" fillId="5" borderId="1" xfId="0" applyNumberFormat="1" applyFont="1" applyFill="1" applyBorder="1"/>
    <xf numFmtId="0" fontId="15" fillId="6" borderId="6" xfId="0" applyFont="1" applyFill="1" applyBorder="1" applyAlignment="1">
      <alignment wrapText="1"/>
    </xf>
    <xf numFmtId="164" fontId="13" fillId="6" borderId="1" xfId="0" applyNumberFormat="1" applyFont="1" applyFill="1" applyBorder="1"/>
    <xf numFmtId="10" fontId="13" fillId="6" borderId="1" xfId="0" applyNumberFormat="1" applyFont="1" applyFill="1" applyBorder="1"/>
    <xf numFmtId="0" fontId="15" fillId="0" borderId="8" xfId="0" applyFont="1" applyBorder="1"/>
    <xf numFmtId="164" fontId="15" fillId="0" borderId="9" xfId="0" applyNumberFormat="1" applyFont="1" applyBorder="1"/>
    <xf numFmtId="10" fontId="15" fillId="0" borderId="9" xfId="0" applyNumberFormat="1" applyFont="1" applyBorder="1"/>
    <xf numFmtId="0" fontId="15" fillId="0" borderId="13" xfId="0" applyFont="1" applyBorder="1"/>
    <xf numFmtId="164" fontId="15" fillId="0" borderId="14" xfId="0" applyNumberFormat="1" applyFont="1" applyBorder="1"/>
    <xf numFmtId="0" fontId="13" fillId="0" borderId="11" xfId="0" applyFont="1" applyBorder="1"/>
    <xf numFmtId="164" fontId="13" fillId="0" borderId="12" xfId="0" applyNumberFormat="1" applyFont="1" applyBorder="1"/>
    <xf numFmtId="0" fontId="5" fillId="2" borderId="30" xfId="0" applyFont="1" applyFill="1" applyBorder="1" applyAlignment="1">
      <alignment horizontal="center" vertical="center"/>
    </xf>
    <xf numFmtId="0" fontId="15" fillId="0" borderId="0" xfId="0" applyFont="1"/>
    <xf numFmtId="0" fontId="13" fillId="0" borderId="43" xfId="0" applyFont="1" applyBorder="1"/>
    <xf numFmtId="0" fontId="13" fillId="0" borderId="44" xfId="0" applyFont="1" applyBorder="1"/>
    <xf numFmtId="0" fontId="16" fillId="2" borderId="46" xfId="0" applyFont="1" applyFill="1" applyBorder="1" applyAlignment="1">
      <alignment wrapText="1"/>
    </xf>
    <xf numFmtId="164" fontId="13" fillId="7" borderId="47" xfId="0" applyNumberFormat="1" applyFont="1" applyFill="1" applyBorder="1"/>
    <xf numFmtId="0" fontId="13" fillId="0" borderId="45" xfId="0" applyFont="1" applyBorder="1" applyAlignment="1">
      <alignment horizontal="left"/>
    </xf>
    <xf numFmtId="164" fontId="13" fillId="3" borderId="47" xfId="0" applyNumberFormat="1" applyFont="1" applyFill="1" applyBorder="1"/>
    <xf numFmtId="0" fontId="13" fillId="0" borderId="45" xfId="0" applyFont="1" applyBorder="1" applyAlignment="1">
      <alignment horizontal="left" wrapText="1"/>
    </xf>
    <xf numFmtId="164" fontId="13" fillId="8" borderId="47" xfId="0" applyNumberFormat="1" applyFont="1" applyFill="1" applyBorder="1"/>
    <xf numFmtId="164" fontId="13" fillId="9" borderId="47" xfId="0" applyNumberFormat="1" applyFont="1" applyFill="1" applyBorder="1"/>
    <xf numFmtId="0" fontId="0" fillId="0" borderId="43" xfId="0" applyBorder="1"/>
    <xf numFmtId="164" fontId="13" fillId="4" borderId="47" xfId="0" applyNumberFormat="1" applyFont="1" applyFill="1" applyBorder="1"/>
    <xf numFmtId="164" fontId="13" fillId="5" borderId="47" xfId="0" applyNumberFormat="1" applyFont="1" applyFill="1" applyBorder="1"/>
    <xf numFmtId="164" fontId="13" fillId="6" borderId="47" xfId="0" applyNumberFormat="1" applyFont="1" applyFill="1" applyBorder="1"/>
    <xf numFmtId="164" fontId="15" fillId="0" borderId="49" xfId="0" applyNumberFormat="1" applyFont="1" applyBorder="1"/>
    <xf numFmtId="0" fontId="13" fillId="0" borderId="48" xfId="0" applyFont="1" applyBorder="1" applyAlignment="1">
      <alignment horizontal="left"/>
    </xf>
    <xf numFmtId="0" fontId="18" fillId="0" borderId="43" xfId="0" applyFont="1" applyBorder="1"/>
    <xf numFmtId="0" fontId="13" fillId="0" borderId="52" xfId="0" applyFont="1" applyBorder="1"/>
    <xf numFmtId="0" fontId="13" fillId="0" borderId="53" xfId="0" applyFont="1" applyBorder="1"/>
    <xf numFmtId="0" fontId="13" fillId="0" borderId="54" xfId="0" applyFont="1" applyBorder="1"/>
    <xf numFmtId="0" fontId="15" fillId="7" borderId="6" xfId="0" applyFont="1" applyFill="1" applyBorder="1" applyAlignment="1">
      <alignment vertical="center"/>
    </xf>
    <xf numFmtId="0" fontId="17" fillId="3" borderId="6" xfId="0" applyFont="1" applyFill="1" applyBorder="1" applyAlignment="1">
      <alignment vertical="center"/>
    </xf>
    <xf numFmtId="1" fontId="17" fillId="8" borderId="6" xfId="0" applyNumberFormat="1" applyFont="1" applyFill="1" applyBorder="1" applyAlignment="1">
      <alignment vertical="center" wrapText="1"/>
    </xf>
    <xf numFmtId="1" fontId="17" fillId="9" borderId="6" xfId="0" applyNumberFormat="1" applyFont="1" applyFill="1" applyBorder="1" applyAlignment="1">
      <alignment horizontal="left" vertical="center" wrapText="1"/>
    </xf>
    <xf numFmtId="2" fontId="15" fillId="4" borderId="6" xfId="0" applyNumberFormat="1" applyFont="1" applyFill="1" applyBorder="1" applyAlignment="1">
      <alignment vertical="center" wrapText="1"/>
    </xf>
    <xf numFmtId="0" fontId="15" fillId="6" borderId="6" xfId="0" applyFont="1" applyFill="1" applyBorder="1" applyAlignment="1">
      <alignment vertical="center" wrapText="1"/>
    </xf>
    <xf numFmtId="0" fontId="21" fillId="0" borderId="0" xfId="2"/>
    <xf numFmtId="164" fontId="9" fillId="0" borderId="16" xfId="0" applyNumberFormat="1" applyFont="1" applyBorder="1"/>
    <xf numFmtId="0" fontId="16" fillId="2" borderId="3" xfId="0" applyFont="1" applyFill="1" applyBorder="1" applyAlignment="1">
      <alignment wrapText="1"/>
    </xf>
    <xf numFmtId="164" fontId="9" fillId="8" borderId="1" xfId="0" applyNumberFormat="1" applyFont="1" applyFill="1" applyBorder="1"/>
    <xf numFmtId="164" fontId="9" fillId="8" borderId="7" xfId="0" applyNumberFormat="1" applyFont="1" applyFill="1" applyBorder="1"/>
    <xf numFmtId="164" fontId="9" fillId="9" borderId="1" xfId="0" applyNumberFormat="1" applyFont="1" applyFill="1" applyBorder="1"/>
    <xf numFmtId="164" fontId="9" fillId="9" borderId="7" xfId="0" applyNumberFormat="1" applyFont="1" applyFill="1" applyBorder="1"/>
    <xf numFmtId="0" fontId="9" fillId="4" borderId="0" xfId="0" applyFont="1" applyFill="1"/>
    <xf numFmtId="0" fontId="9" fillId="4" borderId="20" xfId="0" applyFont="1" applyFill="1" applyBorder="1"/>
    <xf numFmtId="164" fontId="9" fillId="0" borderId="12" xfId="0" applyNumberFormat="1" applyFont="1" applyBorder="1"/>
    <xf numFmtId="0" fontId="22" fillId="0" borderId="0" xfId="0" applyFont="1"/>
    <xf numFmtId="0" fontId="8" fillId="5" borderId="55" xfId="0" applyFont="1" applyFill="1" applyBorder="1" applyAlignment="1">
      <alignment vertical="center" wrapText="1"/>
    </xf>
    <xf numFmtId="0" fontId="8" fillId="5" borderId="57" xfId="0" applyFont="1" applyFill="1" applyBorder="1" applyAlignment="1">
      <alignment vertical="center" wrapText="1"/>
    </xf>
    <xf numFmtId="0" fontId="23" fillId="11" borderId="55" xfId="0" applyFont="1" applyFill="1" applyBorder="1" applyAlignment="1">
      <alignment vertical="center" wrapText="1"/>
    </xf>
    <xf numFmtId="0" fontId="23" fillId="11" borderId="56" xfId="0" applyFont="1" applyFill="1" applyBorder="1" applyAlignment="1">
      <alignment vertical="center" wrapText="1"/>
    </xf>
    <xf numFmtId="0" fontId="8" fillId="0" borderId="57" xfId="0" applyFont="1" applyBorder="1" applyAlignment="1">
      <alignment vertical="center" wrapText="1"/>
    </xf>
    <xf numFmtId="0" fontId="8" fillId="5" borderId="55" xfId="0" applyFont="1" applyFill="1" applyBorder="1" applyAlignment="1">
      <alignment horizontal="left" vertical="center" wrapText="1"/>
    </xf>
    <xf numFmtId="0" fontId="6" fillId="0" borderId="0" xfId="0" applyFont="1" applyAlignment="1">
      <alignment horizontal="justify" vertical="center"/>
    </xf>
    <xf numFmtId="0" fontId="23" fillId="5" borderId="55" xfId="0" applyFont="1" applyFill="1" applyBorder="1" applyAlignment="1">
      <alignment vertical="center" wrapText="1"/>
    </xf>
    <xf numFmtId="0" fontId="6" fillId="0" borderId="8" xfId="0" applyFont="1" applyBorder="1"/>
    <xf numFmtId="164" fontId="13" fillId="0" borderId="62" xfId="0" applyNumberFormat="1" applyFont="1" applyBorder="1"/>
    <xf numFmtId="0" fontId="6" fillId="0" borderId="0" xfId="0" applyFont="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6" fillId="0" borderId="0" xfId="0" applyFont="1" applyAlignment="1">
      <alignment vertical="center"/>
    </xf>
    <xf numFmtId="0" fontId="13" fillId="0" borderId="6" xfId="0" applyFont="1" applyBorder="1" applyAlignment="1">
      <alignment vertical="center"/>
    </xf>
    <xf numFmtId="0" fontId="6" fillId="0" borderId="6" xfId="0" applyFont="1" applyBorder="1" applyAlignment="1">
      <alignment vertical="center"/>
    </xf>
    <xf numFmtId="0" fontId="13" fillId="0" borderId="6" xfId="0" applyFont="1" applyBorder="1" applyAlignment="1">
      <alignment horizontal="left" vertical="center"/>
    </xf>
    <xf numFmtId="0" fontId="13" fillId="0" borderId="6" xfId="0" applyFont="1" applyBorder="1" applyAlignment="1">
      <alignment horizontal="left" vertical="center" wrapText="1"/>
    </xf>
    <xf numFmtId="0" fontId="6" fillId="0" borderId="8" xfId="0" applyFont="1" applyBorder="1" applyAlignment="1">
      <alignment horizontal="left" vertical="center" wrapText="1"/>
    </xf>
    <xf numFmtId="1" fontId="9" fillId="8" borderId="1" xfId="0" applyNumberFormat="1" applyFont="1" applyFill="1" applyBorder="1"/>
    <xf numFmtId="165" fontId="9" fillId="0" borderId="16" xfId="0" applyNumberFormat="1" applyFont="1" applyBorder="1" applyProtection="1">
      <protection locked="0"/>
    </xf>
    <xf numFmtId="0" fontId="9" fillId="0" borderId="1" xfId="0" applyFont="1" applyBorder="1" applyProtection="1">
      <protection locked="0"/>
    </xf>
    <xf numFmtId="165" fontId="9" fillId="0" borderId="1" xfId="0" applyNumberFormat="1" applyFont="1" applyBorder="1" applyProtection="1">
      <protection locked="0"/>
    </xf>
    <xf numFmtId="0" fontId="9" fillId="0" borderId="16" xfId="0" applyFont="1" applyBorder="1" applyProtection="1">
      <protection locked="0"/>
    </xf>
    <xf numFmtId="164" fontId="9" fillId="0" borderId="35" xfId="0" applyNumberFormat="1" applyFont="1" applyBorder="1" applyProtection="1">
      <protection locked="0"/>
    </xf>
    <xf numFmtId="0" fontId="8" fillId="0" borderId="57"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7" fillId="7" borderId="19" xfId="0" applyFont="1" applyFill="1" applyBorder="1"/>
    <xf numFmtId="164" fontId="9" fillId="7" borderId="16" xfId="0" applyNumberFormat="1" applyFont="1" applyFill="1" applyBorder="1" applyProtection="1">
      <protection locked="0"/>
    </xf>
    <xf numFmtId="164" fontId="9" fillId="7" borderId="32" xfId="0" applyNumberFormat="1" applyFont="1" applyFill="1" applyBorder="1"/>
    <xf numFmtId="164" fontId="9" fillId="7" borderId="35" xfId="0" applyNumberFormat="1" applyFont="1" applyFill="1" applyBorder="1"/>
    <xf numFmtId="0" fontId="9" fillId="7" borderId="11" xfId="0" applyFont="1" applyFill="1" applyBorder="1"/>
    <xf numFmtId="164" fontId="9" fillId="7" borderId="16" xfId="0" applyNumberFormat="1" applyFont="1" applyFill="1" applyBorder="1"/>
    <xf numFmtId="0" fontId="9" fillId="7" borderId="16" xfId="0" applyFont="1" applyFill="1" applyBorder="1"/>
    <xf numFmtId="164" fontId="9" fillId="7" borderId="12" xfId="0" applyNumberFormat="1" applyFont="1" applyFill="1" applyBorder="1"/>
    <xf numFmtId="164" fontId="9" fillId="3" borderId="1" xfId="0" applyNumberFormat="1" applyFont="1" applyFill="1" applyBorder="1"/>
    <xf numFmtId="164" fontId="9" fillId="3" borderId="33" xfId="0" applyNumberFormat="1" applyFont="1" applyFill="1" applyBorder="1"/>
    <xf numFmtId="164" fontId="9" fillId="3" borderId="34" xfId="0" applyNumberFormat="1" applyFont="1" applyFill="1" applyBorder="1"/>
    <xf numFmtId="0" fontId="9" fillId="3" borderId="6" xfId="0" applyFont="1" applyFill="1" applyBorder="1"/>
    <xf numFmtId="0" fontId="9" fillId="3" borderId="1" xfId="0" applyFont="1" applyFill="1" applyBorder="1"/>
    <xf numFmtId="0" fontId="9" fillId="3" borderId="16" xfId="0" applyFont="1" applyFill="1" applyBorder="1"/>
    <xf numFmtId="164" fontId="9" fillId="3" borderId="7" xfId="0" applyNumberFormat="1" applyFont="1" applyFill="1" applyBorder="1"/>
    <xf numFmtId="164" fontId="9" fillId="8" borderId="33" xfId="0" applyNumberFormat="1" applyFont="1" applyFill="1" applyBorder="1"/>
    <xf numFmtId="164" fontId="9" fillId="8" borderId="34" xfId="0" applyNumberFormat="1" applyFont="1" applyFill="1" applyBorder="1"/>
    <xf numFmtId="0" fontId="9" fillId="8" borderId="6" xfId="0" applyFont="1" applyFill="1" applyBorder="1"/>
    <xf numFmtId="0" fontId="9" fillId="8" borderId="16" xfId="0" applyFont="1" applyFill="1" applyBorder="1"/>
    <xf numFmtId="164" fontId="9" fillId="9" borderId="33" xfId="0" applyNumberFormat="1" applyFont="1" applyFill="1" applyBorder="1"/>
    <xf numFmtId="164" fontId="9" fillId="9" borderId="34" xfId="0" applyNumberFormat="1" applyFont="1" applyFill="1" applyBorder="1"/>
    <xf numFmtId="0" fontId="9" fillId="9" borderId="6" xfId="0" applyFont="1" applyFill="1" applyBorder="1"/>
    <xf numFmtId="0" fontId="9" fillId="9" borderId="1" xfId="0" applyFont="1" applyFill="1" applyBorder="1"/>
    <xf numFmtId="0" fontId="9" fillId="9" borderId="16" xfId="0" applyFont="1" applyFill="1" applyBorder="1"/>
    <xf numFmtId="2" fontId="7" fillId="4" borderId="19" xfId="0" applyNumberFormat="1" applyFont="1" applyFill="1" applyBorder="1"/>
    <xf numFmtId="0" fontId="9" fillId="4" borderId="26" xfId="0" applyFont="1" applyFill="1" applyBorder="1"/>
    <xf numFmtId="2" fontId="9" fillId="0" borderId="11" xfId="0" applyNumberFormat="1" applyFont="1" applyBorder="1"/>
    <xf numFmtId="2" fontId="9" fillId="0" borderId="6" xfId="0" applyNumberFormat="1" applyFont="1" applyBorder="1"/>
    <xf numFmtId="0" fontId="9" fillId="0" borderId="1" xfId="0" applyFont="1" applyBorder="1"/>
    <xf numFmtId="2" fontId="7" fillId="4" borderId="21" xfId="0" applyNumberFormat="1" applyFont="1" applyFill="1" applyBorder="1"/>
    <xf numFmtId="0" fontId="7" fillId="4" borderId="2" xfId="0" applyFont="1" applyFill="1" applyBorder="1"/>
    <xf numFmtId="165" fontId="7" fillId="4" borderId="2" xfId="0" applyNumberFormat="1" applyFont="1" applyFill="1" applyBorder="1"/>
    <xf numFmtId="164" fontId="7" fillId="4" borderId="2" xfId="0" applyNumberFormat="1" applyFont="1" applyFill="1" applyBorder="1"/>
    <xf numFmtId="0" fontId="7" fillId="4" borderId="37" xfId="0" applyFont="1" applyFill="1" applyBorder="1"/>
    <xf numFmtId="164" fontId="7" fillId="4" borderId="22" xfId="0" applyNumberFormat="1" applyFont="1" applyFill="1" applyBorder="1"/>
    <xf numFmtId="2" fontId="7" fillId="5" borderId="19" xfId="0" applyNumberFormat="1" applyFont="1" applyFill="1" applyBorder="1"/>
    <xf numFmtId="0" fontId="9" fillId="5" borderId="0" xfId="0" applyFont="1" applyFill="1"/>
    <xf numFmtId="0" fontId="9" fillId="5" borderId="26" xfId="0" applyFont="1" applyFill="1" applyBorder="1"/>
    <xf numFmtId="0" fontId="9" fillId="5" borderId="20" xfId="0" applyFont="1" applyFill="1" applyBorder="1"/>
    <xf numFmtId="0" fontId="9" fillId="0" borderId="11" xfId="0" applyFont="1" applyBorder="1"/>
    <xf numFmtId="0" fontId="7" fillId="5" borderId="21" xfId="0" applyFont="1" applyFill="1" applyBorder="1"/>
    <xf numFmtId="0" fontId="7" fillId="5" borderId="2" xfId="0" applyFont="1" applyFill="1" applyBorder="1"/>
    <xf numFmtId="165" fontId="7" fillId="5" borderId="2" xfId="0" applyNumberFormat="1" applyFont="1" applyFill="1" applyBorder="1"/>
    <xf numFmtId="165" fontId="7" fillId="5" borderId="2" xfId="0" applyNumberFormat="1" applyFont="1" applyFill="1" applyBorder="1" applyProtection="1">
      <protection locked="0"/>
    </xf>
    <xf numFmtId="0" fontId="7" fillId="5" borderId="2" xfId="0" applyFont="1" applyFill="1" applyBorder="1" applyProtection="1">
      <protection locked="0"/>
    </xf>
    <xf numFmtId="164" fontId="7" fillId="5" borderId="2" xfId="0" applyNumberFormat="1" applyFont="1" applyFill="1" applyBorder="1"/>
    <xf numFmtId="0" fontId="7" fillId="5" borderId="37" xfId="0" applyFont="1" applyFill="1" applyBorder="1"/>
    <xf numFmtId="164" fontId="7" fillId="5" borderId="22" xfId="0" applyNumberFormat="1" applyFont="1" applyFill="1" applyBorder="1"/>
    <xf numFmtId="0" fontId="7" fillId="6" borderId="19" xfId="0" applyFont="1" applyFill="1" applyBorder="1"/>
    <xf numFmtId="0" fontId="9" fillId="6" borderId="0" xfId="0" applyFont="1" applyFill="1"/>
    <xf numFmtId="0" fontId="9" fillId="6" borderId="26" xfId="0" applyFont="1" applyFill="1" applyBorder="1"/>
    <xf numFmtId="0" fontId="9" fillId="6" borderId="20" xfId="0" applyFont="1" applyFill="1" applyBorder="1"/>
    <xf numFmtId="14" fontId="9" fillId="0" borderId="16" xfId="0" applyNumberFormat="1" applyFont="1" applyBorder="1" applyProtection="1">
      <protection locked="0"/>
    </xf>
    <xf numFmtId="0" fontId="7" fillId="6" borderId="21" xfId="0" applyFont="1" applyFill="1" applyBorder="1"/>
    <xf numFmtId="0" fontId="7" fillId="6" borderId="2" xfId="0" applyFont="1" applyFill="1" applyBorder="1"/>
    <xf numFmtId="165" fontId="7" fillId="6" borderId="2" xfId="0" applyNumberFormat="1" applyFont="1" applyFill="1" applyBorder="1"/>
    <xf numFmtId="164" fontId="7" fillId="6" borderId="2" xfId="0" applyNumberFormat="1" applyFont="1" applyFill="1" applyBorder="1"/>
    <xf numFmtId="0" fontId="7" fillId="6" borderId="37" xfId="0" applyFont="1" applyFill="1" applyBorder="1"/>
    <xf numFmtId="164" fontId="7" fillId="6" borderId="22" xfId="0" applyNumberFormat="1" applyFont="1" applyFill="1" applyBorder="1"/>
    <xf numFmtId="0" fontId="7" fillId="0" borderId="23" xfId="0" applyFont="1" applyBorder="1"/>
    <xf numFmtId="0" fontId="7" fillId="0" borderId="18" xfId="0" applyFont="1" applyBorder="1"/>
    <xf numFmtId="164" fontId="7" fillId="0" borderId="18" xfId="0" applyNumberFormat="1" applyFont="1" applyBorder="1"/>
    <xf numFmtId="164" fontId="7" fillId="0" borderId="23" xfId="0" applyNumberFormat="1" applyFont="1" applyBorder="1"/>
    <xf numFmtId="164" fontId="7" fillId="0" borderId="24" xfId="0" applyNumberFormat="1" applyFont="1" applyBorder="1"/>
    <xf numFmtId="0" fontId="9" fillId="0" borderId="25" xfId="0" applyFont="1" applyBorder="1" applyProtection="1">
      <protection locked="0"/>
    </xf>
    <xf numFmtId="166" fontId="9" fillId="0" borderId="1" xfId="0" applyNumberFormat="1" applyFont="1" applyBorder="1" applyProtection="1">
      <protection locked="0"/>
    </xf>
    <xf numFmtId="0" fontId="9" fillId="0" borderId="17" xfId="0" applyFont="1" applyBorder="1"/>
    <xf numFmtId="164" fontId="9" fillId="0" borderId="1" xfId="0" applyNumberFormat="1" applyFont="1" applyBorder="1" applyProtection="1">
      <protection locked="0"/>
    </xf>
    <xf numFmtId="0" fontId="23" fillId="0" borderId="55" xfId="0" applyFont="1" applyBorder="1" applyAlignment="1">
      <alignment vertical="top" wrapText="1"/>
    </xf>
    <xf numFmtId="0" fontId="23" fillId="0" borderId="56" xfId="0" applyFont="1" applyBorder="1" applyAlignment="1">
      <alignment vertical="top" wrapText="1"/>
    </xf>
    <xf numFmtId="0" fontId="19" fillId="11" borderId="20" xfId="0" applyFont="1" applyFill="1" applyBorder="1" applyAlignment="1">
      <alignment vertical="center" wrapText="1"/>
    </xf>
    <xf numFmtId="0" fontId="6" fillId="0" borderId="3" xfId="0" applyFont="1" applyBorder="1" applyAlignment="1">
      <alignment vertical="center"/>
    </xf>
    <xf numFmtId="0" fontId="13" fillId="0" borderId="5" xfId="0" applyFont="1" applyBorder="1" applyAlignment="1">
      <alignment horizontal="right" vertical="center"/>
    </xf>
    <xf numFmtId="0" fontId="13" fillId="0" borderId="7" xfId="0" applyFont="1" applyBorder="1" applyAlignment="1">
      <alignment horizontal="right" vertical="center"/>
    </xf>
    <xf numFmtId="0" fontId="13" fillId="0" borderId="10" xfId="0" applyFont="1" applyBorder="1" applyAlignment="1">
      <alignment horizontal="right" vertical="center"/>
    </xf>
    <xf numFmtId="0" fontId="23" fillId="0" borderId="59" xfId="0" applyFont="1" applyBorder="1" applyAlignment="1">
      <alignment vertical="top" wrapText="1"/>
    </xf>
    <xf numFmtId="0" fontId="31" fillId="7" borderId="1" xfId="0" applyFont="1" applyFill="1" applyBorder="1"/>
    <xf numFmtId="0" fontId="31" fillId="3" borderId="1" xfId="0" applyFont="1" applyFill="1" applyBorder="1"/>
    <xf numFmtId="1" fontId="31" fillId="8" borderId="1" xfId="0" applyNumberFormat="1" applyFont="1" applyFill="1" applyBorder="1"/>
    <xf numFmtId="1" fontId="31" fillId="9" borderId="1" xfId="0" applyNumberFormat="1" applyFont="1" applyFill="1" applyBorder="1" applyAlignment="1">
      <alignment horizontal="left"/>
    </xf>
    <xf numFmtId="2" fontId="31" fillId="4" borderId="1" xfId="0" applyNumberFormat="1" applyFont="1" applyFill="1" applyBorder="1"/>
    <xf numFmtId="2" fontId="31" fillId="5" borderId="1" xfId="0" applyNumberFormat="1" applyFont="1" applyFill="1" applyBorder="1"/>
    <xf numFmtId="0" fontId="31" fillId="6" borderId="1" xfId="0" applyFont="1" applyFill="1" applyBorder="1"/>
    <xf numFmtId="0" fontId="31" fillId="0" borderId="1" xfId="0" applyFont="1" applyBorder="1"/>
    <xf numFmtId="0" fontId="31" fillId="0" borderId="16" xfId="0" applyFont="1" applyBorder="1" applyAlignment="1">
      <alignment horizontal="center" vertical="center"/>
    </xf>
    <xf numFmtId="0" fontId="32" fillId="0" borderId="16" xfId="0" applyFont="1" applyBorder="1" applyAlignment="1">
      <alignment horizontal="center" vertical="center" wrapText="1"/>
    </xf>
    <xf numFmtId="0" fontId="32" fillId="0" borderId="16" xfId="0" applyFont="1" applyBorder="1" applyAlignment="1" applyProtection="1">
      <alignment horizontal="center" vertical="center" wrapText="1"/>
      <protection locked="0"/>
    </xf>
    <xf numFmtId="0" fontId="0" fillId="0" borderId="60" xfId="0" applyBorder="1" applyProtection="1">
      <protection locked="0"/>
    </xf>
    <xf numFmtId="0" fontId="0" fillId="0" borderId="55" xfId="0" applyBorder="1" applyProtection="1">
      <protection locked="0"/>
    </xf>
    <xf numFmtId="4" fontId="31" fillId="0" borderId="1" xfId="0" applyNumberFormat="1" applyFont="1" applyBorder="1" applyAlignment="1">
      <alignment horizontal="right" vertical="center"/>
    </xf>
    <xf numFmtId="4" fontId="33" fillId="7" borderId="1" xfId="0" applyNumberFormat="1" applyFont="1" applyFill="1" applyBorder="1" applyAlignment="1" applyProtection="1">
      <alignment horizontal="right" vertical="center"/>
      <protection locked="0"/>
    </xf>
    <xf numFmtId="4" fontId="33" fillId="4" borderId="1" xfId="0" applyNumberFormat="1" applyFont="1" applyFill="1" applyBorder="1" applyAlignment="1" applyProtection="1">
      <alignment horizontal="right" vertical="center"/>
      <protection locked="0"/>
    </xf>
    <xf numFmtId="4" fontId="33" fillId="5" borderId="1" xfId="0" applyNumberFormat="1" applyFont="1" applyFill="1" applyBorder="1" applyAlignment="1" applyProtection="1">
      <alignment horizontal="right" vertical="center"/>
      <protection locked="0"/>
    </xf>
    <xf numFmtId="4" fontId="33" fillId="6" borderId="1" xfId="0" applyNumberFormat="1" applyFont="1" applyFill="1" applyBorder="1" applyAlignment="1" applyProtection="1">
      <alignment horizontal="right" vertical="center"/>
      <protection locked="0"/>
    </xf>
    <xf numFmtId="14" fontId="7" fillId="0" borderId="1" xfId="0" applyNumberFormat="1" applyFont="1" applyBorder="1" applyAlignment="1">
      <alignment horizontal="righ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14" fillId="10" borderId="29" xfId="0" applyFont="1" applyFill="1" applyBorder="1" applyAlignment="1">
      <alignment horizontal="center" vertical="center"/>
    </xf>
    <xf numFmtId="0" fontId="4" fillId="10" borderId="30" xfId="0" applyFont="1" applyFill="1" applyBorder="1" applyAlignment="1">
      <alignment horizontal="center" vertical="center"/>
    </xf>
    <xf numFmtId="0" fontId="4" fillId="10" borderId="31" xfId="0" applyFont="1" applyFill="1" applyBorder="1" applyAlignment="1">
      <alignment horizontal="center" vertical="center"/>
    </xf>
    <xf numFmtId="164" fontId="8" fillId="0" borderId="18" xfId="0" applyNumberFormat="1" applyFont="1" applyBorder="1" applyAlignment="1">
      <alignment horizontal="center"/>
    </xf>
    <xf numFmtId="14" fontId="9" fillId="0" borderId="1" xfId="0" applyNumberFormat="1" applyFont="1" applyBorder="1" applyAlignment="1" applyProtection="1">
      <alignment horizontal="right" vertical="center"/>
      <protection locked="0"/>
    </xf>
    <xf numFmtId="0" fontId="9" fillId="0" borderId="1" xfId="0" applyFont="1" applyBorder="1" applyAlignment="1" applyProtection="1">
      <alignment horizontal="right" vertical="center"/>
      <protection locked="0"/>
    </xf>
    <xf numFmtId="0" fontId="10" fillId="3" borderId="33" xfId="0" applyFont="1" applyFill="1" applyBorder="1" applyAlignment="1">
      <alignment horizontal="center"/>
    </xf>
    <xf numFmtId="0" fontId="10" fillId="3" borderId="34" xfId="0" applyFont="1" applyFill="1" applyBorder="1" applyAlignment="1">
      <alignment horizontal="center"/>
    </xf>
    <xf numFmtId="0" fontId="10" fillId="3" borderId="17" xfId="0" applyFont="1" applyFill="1" applyBorder="1" applyAlignment="1">
      <alignment horizontal="center"/>
    </xf>
    <xf numFmtId="0" fontId="10" fillId="8" borderId="33" xfId="0" applyFont="1" applyFill="1" applyBorder="1" applyAlignment="1">
      <alignment horizontal="center"/>
    </xf>
    <xf numFmtId="0" fontId="10" fillId="8" borderId="34" xfId="0" applyFont="1" applyFill="1" applyBorder="1" applyAlignment="1">
      <alignment horizontal="center"/>
    </xf>
    <xf numFmtId="0" fontId="10" fillId="8" borderId="17" xfId="0" applyFont="1" applyFill="1" applyBorder="1" applyAlignment="1">
      <alignment horizontal="center"/>
    </xf>
    <xf numFmtId="0" fontId="10" fillId="9" borderId="33" xfId="0" applyFont="1" applyFill="1" applyBorder="1" applyAlignment="1">
      <alignment horizontal="center"/>
    </xf>
    <xf numFmtId="0" fontId="10" fillId="9" borderId="34" xfId="0" applyFont="1" applyFill="1" applyBorder="1" applyAlignment="1">
      <alignment horizontal="center"/>
    </xf>
    <xf numFmtId="0" fontId="10" fillId="9" borderId="17" xfId="0" applyFont="1" applyFill="1" applyBorder="1" applyAlignment="1">
      <alignment horizontal="center"/>
    </xf>
    <xf numFmtId="0" fontId="10" fillId="7" borderId="32" xfId="0" applyFont="1" applyFill="1" applyBorder="1" applyAlignment="1">
      <alignment horizontal="center"/>
    </xf>
    <xf numFmtId="0" fontId="9" fillId="7" borderId="35" xfId="0" applyFont="1" applyFill="1" applyBorder="1" applyAlignment="1">
      <alignment horizontal="center"/>
    </xf>
    <xf numFmtId="0" fontId="9" fillId="7" borderId="15" xfId="0" applyFont="1" applyFill="1" applyBorder="1" applyAlignment="1">
      <alignment horizontal="center"/>
    </xf>
    <xf numFmtId="0" fontId="9" fillId="0" borderId="33" xfId="0" applyFont="1" applyBorder="1" applyAlignment="1" applyProtection="1">
      <alignment horizontal="right" vertical="center"/>
      <protection locked="0"/>
    </xf>
    <xf numFmtId="0" fontId="9" fillId="0" borderId="34" xfId="0" applyFont="1" applyBorder="1" applyAlignment="1" applyProtection="1">
      <alignment horizontal="right" vertical="center"/>
      <protection locked="0"/>
    </xf>
    <xf numFmtId="0" fontId="9" fillId="0" borderId="17" xfId="0" applyFont="1" applyBorder="1" applyAlignment="1" applyProtection="1">
      <alignment horizontal="right" vertical="center"/>
      <protection locked="0"/>
    </xf>
    <xf numFmtId="0" fontId="4" fillId="10" borderId="0" xfId="0" applyFont="1" applyFill="1" applyAlignment="1">
      <alignment horizontal="center" vertical="center"/>
    </xf>
    <xf numFmtId="49" fontId="9" fillId="0" borderId="1" xfId="0" applyNumberFormat="1" applyFont="1" applyBorder="1" applyAlignment="1">
      <alignment horizontal="right" vertical="center"/>
    </xf>
    <xf numFmtId="0" fontId="9" fillId="0" borderId="1" xfId="0" applyFont="1" applyBorder="1" applyAlignment="1">
      <alignment horizontal="right"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56" xfId="0" applyFont="1" applyFill="1" applyBorder="1" applyAlignment="1">
      <alignment horizontal="center" vertical="center"/>
    </xf>
    <xf numFmtId="0" fontId="6" fillId="0" borderId="58" xfId="0" applyFont="1" applyBorder="1" applyAlignment="1" applyProtection="1">
      <alignment horizontal="left" vertical="top"/>
      <protection locked="0"/>
    </xf>
    <xf numFmtId="0" fontId="6" fillId="0" borderId="59" xfId="0" applyFont="1" applyBorder="1" applyAlignment="1" applyProtection="1">
      <alignment horizontal="left" vertical="top"/>
      <protection locked="0"/>
    </xf>
    <xf numFmtId="0" fontId="6" fillId="0" borderId="56" xfId="0" applyFont="1" applyBorder="1" applyAlignment="1" applyProtection="1">
      <alignment horizontal="left" vertical="top"/>
      <protection locked="0"/>
    </xf>
    <xf numFmtId="0" fontId="9" fillId="12" borderId="58" xfId="0" applyFont="1" applyFill="1" applyBorder="1" applyAlignment="1">
      <alignment horizontal="left" vertical="center" wrapText="1"/>
    </xf>
    <xf numFmtId="0" fontId="9" fillId="12" borderId="59" xfId="0" applyFont="1" applyFill="1" applyBorder="1" applyAlignment="1">
      <alignment horizontal="left" vertical="center" wrapText="1"/>
    </xf>
    <xf numFmtId="0" fontId="9" fillId="12" borderId="56" xfId="0" applyFont="1" applyFill="1" applyBorder="1" applyAlignment="1">
      <alignment horizontal="left" vertical="center" wrapText="1"/>
    </xf>
    <xf numFmtId="0" fontId="10" fillId="12" borderId="58" xfId="0" applyFont="1" applyFill="1" applyBorder="1" applyAlignment="1" applyProtection="1">
      <alignment horizontal="left" vertical="top" wrapText="1"/>
      <protection locked="0"/>
    </xf>
    <xf numFmtId="0" fontId="9" fillId="12" borderId="59" xfId="0" applyFont="1" applyFill="1" applyBorder="1" applyAlignment="1" applyProtection="1">
      <alignment horizontal="left" vertical="top" wrapText="1"/>
      <protection locked="0"/>
    </xf>
    <xf numFmtId="0" fontId="9" fillId="12" borderId="56" xfId="0" applyFont="1" applyFill="1" applyBorder="1" applyAlignment="1" applyProtection="1">
      <alignment horizontal="left" vertical="top" wrapText="1"/>
      <protection locked="0"/>
    </xf>
    <xf numFmtId="0" fontId="4" fillId="10" borderId="0" xfId="0" applyFont="1" applyFill="1" applyAlignment="1">
      <alignment horizontal="center"/>
    </xf>
    <xf numFmtId="0" fontId="6" fillId="0" borderId="58" xfId="0" applyFont="1" applyBorder="1" applyAlignment="1" applyProtection="1">
      <alignment horizontal="left" vertical="top" wrapText="1"/>
      <protection locked="0"/>
    </xf>
    <xf numFmtId="0" fontId="6" fillId="0" borderId="59" xfId="0" applyFont="1"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6" fillId="0" borderId="23"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4" xfId="0" applyFont="1" applyBorder="1" applyAlignment="1" applyProtection="1">
      <alignment horizontal="left" vertical="top"/>
      <protection locked="0"/>
    </xf>
    <xf numFmtId="0" fontId="7" fillId="5" borderId="60" xfId="0" applyFont="1" applyFill="1" applyBorder="1" applyAlignment="1">
      <alignment vertical="center" wrapText="1"/>
    </xf>
    <xf numFmtId="0" fontId="7" fillId="5" borderId="61" xfId="0" applyFont="1" applyFill="1" applyBorder="1" applyAlignment="1">
      <alignment vertical="center" wrapText="1"/>
    </xf>
    <xf numFmtId="0" fontId="7" fillId="5" borderId="57" xfId="0" applyFont="1" applyFill="1" applyBorder="1" applyAlignment="1">
      <alignment vertical="center" wrapText="1"/>
    </xf>
    <xf numFmtId="0" fontId="13" fillId="0" borderId="38" xfId="0" applyFont="1" applyBorder="1" applyAlignment="1">
      <alignment horizontal="left" vertical="top"/>
    </xf>
    <xf numFmtId="0" fontId="13" fillId="0" borderId="39" xfId="0" applyFont="1" applyBorder="1" applyAlignment="1">
      <alignment horizontal="left" vertical="top"/>
    </xf>
    <xf numFmtId="0" fontId="13" fillId="0" borderId="50" xfId="0" applyFont="1" applyBorder="1" applyAlignment="1">
      <alignment horizontal="left" vertical="top"/>
    </xf>
    <xf numFmtId="0" fontId="13" fillId="0" borderId="19" xfId="0" applyFont="1" applyBorder="1" applyAlignment="1">
      <alignment horizontal="left" vertical="top"/>
    </xf>
    <xf numFmtId="0" fontId="13" fillId="0" borderId="0" xfId="0" applyFont="1" applyAlignment="1">
      <alignment horizontal="left" vertical="top"/>
    </xf>
    <xf numFmtId="0" fontId="13" fillId="0" borderId="44" xfId="0" applyFont="1" applyBorder="1" applyAlignment="1">
      <alignment horizontal="left" vertical="top"/>
    </xf>
    <xf numFmtId="0" fontId="13" fillId="0" borderId="23" xfId="0" applyFont="1" applyBorder="1" applyAlignment="1">
      <alignment horizontal="left" vertical="top"/>
    </xf>
    <xf numFmtId="0" fontId="13" fillId="0" borderId="18" xfId="0" applyFont="1" applyBorder="1" applyAlignment="1">
      <alignment horizontal="left" vertical="top"/>
    </xf>
    <xf numFmtId="0" fontId="13" fillId="0" borderId="51" xfId="0" applyFont="1" applyBorder="1" applyAlignment="1">
      <alignment horizontal="left" vertical="top"/>
    </xf>
    <xf numFmtId="0" fontId="15" fillId="0" borderId="43" xfId="0" applyFont="1" applyBorder="1" applyAlignment="1">
      <alignment horizontal="center"/>
    </xf>
    <xf numFmtId="0" fontId="15" fillId="0" borderId="0" xfId="0" applyFont="1" applyAlignment="1">
      <alignment horizontal="center"/>
    </xf>
    <xf numFmtId="0" fontId="15" fillId="0" borderId="44" xfId="0" applyFont="1" applyBorder="1" applyAlignment="1">
      <alignment horizontal="center"/>
    </xf>
    <xf numFmtId="0" fontId="4" fillId="10" borderId="40" xfId="0" applyFont="1" applyFill="1" applyBorder="1" applyAlignment="1">
      <alignment horizontal="center" vertical="center"/>
    </xf>
    <xf numFmtId="0" fontId="14" fillId="10" borderId="41" xfId="0" applyFont="1" applyFill="1" applyBorder="1" applyAlignment="1">
      <alignment horizontal="center" vertical="center"/>
    </xf>
    <xf numFmtId="0" fontId="14" fillId="10" borderId="42" xfId="0" applyFont="1" applyFill="1" applyBorder="1" applyAlignment="1">
      <alignment horizontal="center" vertical="center"/>
    </xf>
    <xf numFmtId="0" fontId="13" fillId="0" borderId="0" xfId="0" applyFont="1" applyAlignment="1">
      <alignment horizontal="center"/>
    </xf>
    <xf numFmtId="0" fontId="13" fillId="0" borderId="53" xfId="0" applyFont="1" applyBorder="1" applyAlignment="1">
      <alignment horizontal="center"/>
    </xf>
    <xf numFmtId="0" fontId="6" fillId="0" borderId="63" xfId="0" applyFont="1" applyBorder="1" applyAlignment="1">
      <alignment horizontal="left" vertical="center" wrapText="1"/>
    </xf>
    <xf numFmtId="0" fontId="6" fillId="0" borderId="64" xfId="0" applyFont="1" applyBorder="1" applyAlignment="1">
      <alignment horizontal="left" vertical="center" wrapText="1"/>
    </xf>
    <xf numFmtId="0" fontId="13" fillId="0" borderId="65" xfId="0" applyFont="1" applyBorder="1" applyAlignment="1">
      <alignment horizontal="right" vertical="center"/>
    </xf>
    <xf numFmtId="0" fontId="13" fillId="0" borderId="12" xfId="0" applyFont="1" applyBorder="1" applyAlignment="1">
      <alignment horizontal="right" vertical="center"/>
    </xf>
    <xf numFmtId="0" fontId="20" fillId="10" borderId="0" xfId="0" applyFont="1" applyFill="1" applyAlignment="1">
      <alignment horizontal="center"/>
    </xf>
    <xf numFmtId="4" fontId="33" fillId="3" borderId="1" xfId="0" applyNumberFormat="1" applyFont="1" applyFill="1" applyBorder="1" applyAlignment="1" applyProtection="1">
      <alignment horizontal="right" vertical="center"/>
      <protection locked="0"/>
    </xf>
    <xf numFmtId="4" fontId="33" fillId="8" borderId="1" xfId="0" applyNumberFormat="1" applyFont="1" applyFill="1" applyBorder="1" applyAlignment="1" applyProtection="1">
      <alignment horizontal="right" vertical="center"/>
      <protection locked="0"/>
    </xf>
    <xf numFmtId="4" fontId="33" fillId="9" borderId="1" xfId="0" applyNumberFormat="1" applyFont="1" applyFill="1" applyBorder="1" applyAlignment="1" applyProtection="1">
      <alignment horizontal="right" vertical="center"/>
      <protection locked="0"/>
    </xf>
    <xf numFmtId="4" fontId="33" fillId="7" borderId="1" xfId="0" applyNumberFormat="1" applyFont="1" applyFill="1" applyBorder="1" applyAlignment="1" applyProtection="1">
      <alignment horizontal="right" vertical="center"/>
    </xf>
    <xf numFmtId="4" fontId="33" fillId="3" borderId="1" xfId="0" applyNumberFormat="1" applyFont="1" applyFill="1" applyBorder="1" applyAlignment="1" applyProtection="1">
      <alignment horizontal="right" vertical="center"/>
    </xf>
    <xf numFmtId="4" fontId="33" fillId="8" borderId="1" xfId="0" applyNumberFormat="1" applyFont="1" applyFill="1" applyBorder="1" applyAlignment="1" applyProtection="1">
      <alignment horizontal="right" vertical="center"/>
    </xf>
    <xf numFmtId="4" fontId="33" fillId="9" borderId="1" xfId="0" applyNumberFormat="1" applyFont="1" applyFill="1" applyBorder="1" applyAlignment="1" applyProtection="1">
      <alignment horizontal="right" vertical="center"/>
    </xf>
    <xf numFmtId="4" fontId="33" fillId="4" borderId="1" xfId="0" applyNumberFormat="1" applyFont="1" applyFill="1" applyBorder="1" applyAlignment="1" applyProtection="1">
      <alignment horizontal="right" vertical="center"/>
    </xf>
    <xf numFmtId="4" fontId="33" fillId="5" borderId="1" xfId="0" applyNumberFormat="1" applyFont="1" applyFill="1" applyBorder="1" applyAlignment="1" applyProtection="1">
      <alignment horizontal="right" vertical="center"/>
    </xf>
    <xf numFmtId="4" fontId="33" fillId="6" borderId="1" xfId="0" applyNumberFormat="1" applyFont="1" applyFill="1" applyBorder="1" applyAlignment="1" applyProtection="1">
      <alignment horizontal="right" vertical="center"/>
    </xf>
    <xf numFmtId="4" fontId="31" fillId="0" borderId="1" xfId="0" applyNumberFormat="1" applyFont="1" applyBorder="1" applyAlignment="1" applyProtection="1">
      <alignment horizontal="right" vertical="center"/>
    </xf>
    <xf numFmtId="0" fontId="9" fillId="0" borderId="16" xfId="0" applyNumberFormat="1" applyFont="1" applyBorder="1" applyProtection="1">
      <protection locked="0"/>
    </xf>
    <xf numFmtId="0" fontId="9" fillId="0" borderId="1" xfId="0" applyNumberFormat="1" applyFont="1" applyBorder="1" applyProtection="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3399"/>
      <color rgb="FF9FAEE5"/>
      <color rgb="FF18BAA8"/>
      <color rgb="FFFFCC00"/>
      <color rgb="FF0033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465092</xdr:colOff>
      <xdr:row>8</xdr:row>
      <xdr:rowOff>679021</xdr:rowOff>
    </xdr:to>
    <xdr:pic>
      <xdr:nvPicPr>
        <xdr:cNvPr id="2" name="Slika 1">
          <a:extLst>
            <a:ext uri="{FF2B5EF4-FFF2-40B4-BE49-F238E27FC236}">
              <a16:creationId xmlns:a16="http://schemas.microsoft.com/office/drawing/2014/main" id="{CBB9AE41-CC25-4D6F-9B90-4762DE121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682107" cy="23799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5</xdr:col>
      <xdr:colOff>1306956</xdr:colOff>
      <xdr:row>8</xdr:row>
      <xdr:rowOff>723900</xdr:rowOff>
    </xdr:to>
    <xdr:pic>
      <xdr:nvPicPr>
        <xdr:cNvPr id="2" name="Slika 1">
          <a:extLst>
            <a:ext uri="{FF2B5EF4-FFF2-40B4-BE49-F238E27FC236}">
              <a16:creationId xmlns:a16="http://schemas.microsoft.com/office/drawing/2014/main" id="{F6325230-B728-431B-8D71-21B6EDF77F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700"/>
          <a:ext cx="15315056" cy="2311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35719</xdr:colOff>
      <xdr:row>0</xdr:row>
      <xdr:rowOff>11907</xdr:rowOff>
    </xdr:from>
    <xdr:to>
      <xdr:col>3</xdr:col>
      <xdr:colOff>1702594</xdr:colOff>
      <xdr:row>7</xdr:row>
      <xdr:rowOff>177102</xdr:rowOff>
    </xdr:to>
    <xdr:pic>
      <xdr:nvPicPr>
        <xdr:cNvPr id="3" name="Slika 1">
          <a:extLst>
            <a:ext uri="{FF2B5EF4-FFF2-40B4-BE49-F238E27FC236}">
              <a16:creationId xmlns:a16="http://schemas.microsoft.com/office/drawing/2014/main" id="{029E3DC6-F14C-44C4-9AD7-928B0B11A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9" y="11907"/>
          <a:ext cx="10858500" cy="149869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10</xdr:col>
      <xdr:colOff>0</xdr:colOff>
      <xdr:row>7</xdr:row>
      <xdr:rowOff>294668</xdr:rowOff>
    </xdr:to>
    <xdr:pic>
      <xdr:nvPicPr>
        <xdr:cNvPr id="3" name="Slika 1">
          <a:extLst>
            <a:ext uri="{FF2B5EF4-FFF2-40B4-BE49-F238E27FC236}">
              <a16:creationId xmlns:a16="http://schemas.microsoft.com/office/drawing/2014/main" id="{5AF1AA9A-4E25-427B-8E81-92B4F554D2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 y="0"/>
          <a:ext cx="15132844" cy="179485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3A2F7-C46C-4085-BE0C-0F767ABE919B}">
  <dimension ref="A1:X111"/>
  <sheetViews>
    <sheetView tabSelected="1" zoomScale="80" zoomScaleNormal="80" workbookViewId="0">
      <selection activeCell="H49" sqref="H49"/>
    </sheetView>
  </sheetViews>
  <sheetFormatPr defaultRowHeight="14.4" x14ac:dyDescent="0.3"/>
  <cols>
    <col min="1" max="1" width="48.33203125" customWidth="1"/>
    <col min="2" max="2" width="29.6640625" customWidth="1"/>
    <col min="3" max="3" width="24.33203125" customWidth="1"/>
    <col min="4" max="4" width="25" bestFit="1" customWidth="1"/>
    <col min="5" max="5" width="17.6640625" bestFit="1" customWidth="1"/>
    <col min="6" max="6" width="15.33203125" bestFit="1" customWidth="1"/>
    <col min="7" max="7" width="17.5546875" customWidth="1"/>
    <col min="8" max="8" width="19" bestFit="1" customWidth="1"/>
    <col min="9" max="9" width="16.6640625" bestFit="1" customWidth="1"/>
    <col min="10" max="10" width="18.6640625" bestFit="1" customWidth="1"/>
    <col min="11" max="11" width="16.44140625" customWidth="1"/>
    <col min="12" max="12" width="20.6640625" customWidth="1"/>
    <col min="13" max="13" width="28.44140625" bestFit="1" customWidth="1"/>
    <col min="14" max="16" width="28.44140625" customWidth="1"/>
    <col min="17" max="17" width="29" customWidth="1"/>
    <col min="18" max="18" width="33.33203125" bestFit="1" customWidth="1"/>
    <col min="19" max="21" width="16.44140625" customWidth="1"/>
    <col min="22" max="22" width="15.44140625" customWidth="1"/>
    <col min="23" max="23" width="16.5546875" customWidth="1"/>
    <col min="24" max="24" width="16.33203125" customWidth="1"/>
  </cols>
  <sheetData>
    <row r="1" spans="1:24" ht="28.5" customHeight="1" x14ac:dyDescent="0.3"/>
    <row r="9" spans="1:24" ht="58.5" customHeight="1" x14ac:dyDescent="0.3"/>
    <row r="10" spans="1:24" ht="58.5" customHeight="1" x14ac:dyDescent="0.3">
      <c r="A10" s="288" t="s">
        <v>118</v>
      </c>
      <c r="B10" s="288"/>
      <c r="C10" s="288"/>
      <c r="D10" s="288"/>
      <c r="E10" s="288"/>
      <c r="F10" s="288"/>
      <c r="G10" s="288"/>
      <c r="H10" s="288"/>
      <c r="I10" s="288"/>
      <c r="J10" s="288"/>
      <c r="K10" s="288"/>
      <c r="L10" s="288"/>
      <c r="M10" s="288"/>
      <c r="N10" s="288"/>
      <c r="O10" s="288"/>
      <c r="P10" s="288"/>
      <c r="Q10" s="288"/>
      <c r="R10" s="288"/>
      <c r="S10" s="288"/>
      <c r="T10" s="288"/>
      <c r="U10" s="288"/>
      <c r="V10" s="288"/>
      <c r="W10" s="288"/>
      <c r="X10" s="288"/>
    </row>
    <row r="11" spans="1:24" ht="58.5" customHeight="1" x14ac:dyDescent="0.3"/>
    <row r="12" spans="1:24" ht="19.95" customHeight="1" x14ac:dyDescent="0.4">
      <c r="A12" s="5" t="s">
        <v>133</v>
      </c>
      <c r="B12" s="272" t="s">
        <v>159</v>
      </c>
      <c r="C12" s="272"/>
      <c r="D12" s="272"/>
      <c r="E12" s="272"/>
      <c r="F12" s="272"/>
      <c r="G12" s="272"/>
    </row>
    <row r="13" spans="1:24" ht="17.399999999999999" x14ac:dyDescent="0.4">
      <c r="A13" s="5" t="s">
        <v>101</v>
      </c>
      <c r="B13" s="272"/>
      <c r="C13" s="272"/>
      <c r="D13" s="272"/>
      <c r="E13" s="272"/>
      <c r="F13" s="272"/>
      <c r="G13" s="272"/>
    </row>
    <row r="14" spans="1:24" ht="17.399999999999999" x14ac:dyDescent="0.4">
      <c r="A14" s="5" t="s">
        <v>102</v>
      </c>
      <c r="B14" s="272"/>
      <c r="C14" s="272"/>
      <c r="D14" s="272"/>
      <c r="E14" s="272"/>
      <c r="F14" s="272"/>
      <c r="G14" s="272"/>
    </row>
    <row r="15" spans="1:24" ht="17.399999999999999" x14ac:dyDescent="0.4">
      <c r="A15" s="5" t="s">
        <v>129</v>
      </c>
      <c r="B15" s="285"/>
      <c r="C15" s="286"/>
      <c r="D15" s="286"/>
      <c r="E15" s="286"/>
      <c r="F15" s="286"/>
      <c r="G15" s="287"/>
    </row>
    <row r="16" spans="1:24" ht="17.399999999999999" x14ac:dyDescent="0.4">
      <c r="A16" s="5" t="s">
        <v>88</v>
      </c>
      <c r="B16" s="272"/>
      <c r="C16" s="272"/>
      <c r="D16" s="272"/>
      <c r="E16" s="272"/>
      <c r="F16" s="272"/>
      <c r="G16" s="272"/>
    </row>
    <row r="17" spans="1:24" ht="17.399999999999999" x14ac:dyDescent="0.4">
      <c r="A17" s="5" t="s">
        <v>99</v>
      </c>
      <c r="B17" s="285"/>
      <c r="C17" s="286"/>
      <c r="D17" s="286"/>
      <c r="E17" s="286"/>
      <c r="F17" s="286"/>
      <c r="G17" s="287"/>
    </row>
    <row r="18" spans="1:24" ht="17.399999999999999" x14ac:dyDescent="0.4">
      <c r="A18" s="5" t="s">
        <v>98</v>
      </c>
      <c r="B18" s="285"/>
      <c r="C18" s="286"/>
      <c r="D18" s="286"/>
      <c r="E18" s="286"/>
      <c r="F18" s="286"/>
      <c r="G18" s="287"/>
    </row>
    <row r="19" spans="1:24" ht="17.399999999999999" x14ac:dyDescent="0.4">
      <c r="A19" s="5" t="s">
        <v>100</v>
      </c>
      <c r="B19" s="285"/>
      <c r="C19" s="286"/>
      <c r="D19" s="286"/>
      <c r="E19" s="286"/>
      <c r="F19" s="286"/>
      <c r="G19" s="287"/>
    </row>
    <row r="20" spans="1:24" ht="17.399999999999999" x14ac:dyDescent="0.4">
      <c r="A20" s="5" t="s">
        <v>103</v>
      </c>
      <c r="B20" s="285" t="s">
        <v>160</v>
      </c>
      <c r="C20" s="286"/>
      <c r="D20" s="286"/>
      <c r="E20" s="286"/>
      <c r="F20" s="286"/>
      <c r="G20" s="287"/>
    </row>
    <row r="21" spans="1:24" ht="17.399999999999999" x14ac:dyDescent="0.4">
      <c r="A21" s="5" t="s">
        <v>104</v>
      </c>
      <c r="B21" s="272"/>
      <c r="C21" s="272"/>
      <c r="D21" s="272"/>
      <c r="E21" s="272"/>
      <c r="F21" s="272"/>
      <c r="G21" s="272"/>
    </row>
    <row r="22" spans="1:24" ht="17.399999999999999" x14ac:dyDescent="0.4">
      <c r="A22" s="5" t="s">
        <v>105</v>
      </c>
      <c r="B22" s="271"/>
      <c r="C22" s="272"/>
      <c r="D22" s="272"/>
      <c r="E22" s="272"/>
      <c r="F22" s="272"/>
      <c r="G22" s="272"/>
    </row>
    <row r="23" spans="1:24" ht="17.399999999999999" x14ac:dyDescent="0.4">
      <c r="A23" s="5" t="s">
        <v>36</v>
      </c>
      <c r="B23" s="264" t="s">
        <v>37</v>
      </c>
      <c r="C23" s="264"/>
      <c r="D23" s="264"/>
      <c r="E23" s="264"/>
      <c r="F23" s="264"/>
      <c r="G23" s="264"/>
    </row>
    <row r="24" spans="1:24" x14ac:dyDescent="0.3">
      <c r="A24" s="3"/>
      <c r="B24" s="4"/>
      <c r="C24" s="4"/>
      <c r="D24" s="4"/>
      <c r="E24" s="4"/>
      <c r="F24" s="4"/>
      <c r="G24" s="4"/>
    </row>
    <row r="25" spans="1:24" ht="15" thickBot="1" x14ac:dyDescent="0.35"/>
    <row r="26" spans="1:24" s="6" customFormat="1" ht="27" customHeight="1" x14ac:dyDescent="0.35">
      <c r="A26" s="265" t="s">
        <v>149</v>
      </c>
      <c r="B26" s="266"/>
      <c r="C26" s="266"/>
      <c r="D26" s="266"/>
      <c r="E26" s="266"/>
      <c r="F26" s="266"/>
      <c r="G26" s="266"/>
      <c r="H26" s="266"/>
      <c r="I26" s="266"/>
      <c r="J26" s="266"/>
      <c r="K26" s="266"/>
      <c r="L26" s="266"/>
      <c r="M26" s="266"/>
      <c r="N26" s="266"/>
      <c r="O26" s="266"/>
      <c r="P26" s="105"/>
      <c r="Q26" s="267" t="s">
        <v>73</v>
      </c>
      <c r="R26" s="268"/>
      <c r="S26" s="268"/>
      <c r="T26" s="268"/>
      <c r="U26" s="268"/>
      <c r="V26" s="268"/>
      <c r="W26" s="268"/>
      <c r="X26" s="269"/>
    </row>
    <row r="27" spans="1:24" s="6" customFormat="1" ht="78" x14ac:dyDescent="0.35">
      <c r="A27" s="7" t="s">
        <v>74</v>
      </c>
      <c r="B27" s="9" t="s">
        <v>172</v>
      </c>
      <c r="C27" s="9" t="s">
        <v>150</v>
      </c>
      <c r="D27" s="9" t="s">
        <v>39</v>
      </c>
      <c r="E27" s="9" t="s">
        <v>40</v>
      </c>
      <c r="F27" s="9" t="s">
        <v>41</v>
      </c>
      <c r="G27" s="8" t="s">
        <v>42</v>
      </c>
      <c r="H27" s="9" t="s">
        <v>43</v>
      </c>
      <c r="I27" s="8" t="s">
        <v>44</v>
      </c>
      <c r="J27" s="9" t="s">
        <v>45</v>
      </c>
      <c r="K27" s="9" t="s">
        <v>46</v>
      </c>
      <c r="L27" s="9" t="s">
        <v>47</v>
      </c>
      <c r="M27" s="9" t="s">
        <v>48</v>
      </c>
      <c r="N27" s="9" t="s">
        <v>49</v>
      </c>
      <c r="O27" s="10" t="s">
        <v>50</v>
      </c>
      <c r="P27" s="10" t="s">
        <v>151</v>
      </c>
      <c r="Q27" s="11" t="s">
        <v>51</v>
      </c>
      <c r="R27" s="9" t="s">
        <v>52</v>
      </c>
      <c r="S27" s="9" t="s">
        <v>53</v>
      </c>
      <c r="T27" s="9" t="s">
        <v>54</v>
      </c>
      <c r="U27" s="9" t="s">
        <v>55</v>
      </c>
      <c r="V27" s="9" t="s">
        <v>56</v>
      </c>
      <c r="W27" s="9" t="s">
        <v>57</v>
      </c>
      <c r="X27" s="12" t="s">
        <v>58</v>
      </c>
    </row>
    <row r="28" spans="1:24" s="6" customFormat="1" ht="15.6" x14ac:dyDescent="0.35">
      <c r="A28" s="170" t="s">
        <v>72</v>
      </c>
      <c r="B28" s="282" t="s">
        <v>80</v>
      </c>
      <c r="C28" s="283"/>
      <c r="D28" s="283"/>
      <c r="E28" s="283"/>
      <c r="F28" s="283"/>
      <c r="G28" s="283"/>
      <c r="H28" s="283"/>
      <c r="I28" s="283"/>
      <c r="J28" s="283"/>
      <c r="K28" s="283"/>
      <c r="L28" s="284"/>
      <c r="M28" s="171"/>
      <c r="N28" s="172">
        <f>M28*V28</f>
        <v>0</v>
      </c>
      <c r="O28" s="172">
        <f>M28-N28</f>
        <v>0</v>
      </c>
      <c r="P28" s="173"/>
      <c r="Q28" s="174" t="s">
        <v>37</v>
      </c>
      <c r="R28" s="172">
        <f>IF(Q28="YES",M28,IF(F28&gt;B23,0,"Upisati iznos"))</f>
        <v>0</v>
      </c>
      <c r="S28" s="175"/>
      <c r="T28" s="176"/>
      <c r="U28" s="176"/>
      <c r="V28" s="176">
        <v>0.85</v>
      </c>
      <c r="W28" s="175">
        <f>R28*V28</f>
        <v>0</v>
      </c>
      <c r="X28" s="177">
        <f t="shared" ref="X28" si="0">R28-W28</f>
        <v>0</v>
      </c>
    </row>
    <row r="29" spans="1:24" s="6" customFormat="1" ht="15.6" x14ac:dyDescent="0.35">
      <c r="A29" s="13" t="s">
        <v>59</v>
      </c>
      <c r="B29" s="273" t="s">
        <v>78</v>
      </c>
      <c r="C29" s="274"/>
      <c r="D29" s="274"/>
      <c r="E29" s="274"/>
      <c r="F29" s="274"/>
      <c r="G29" s="274"/>
      <c r="H29" s="274"/>
      <c r="I29" s="274"/>
      <c r="J29" s="274"/>
      <c r="K29" s="274"/>
      <c r="L29" s="275"/>
      <c r="M29" s="178">
        <f>(M58+M70+M82)*0.2</f>
        <v>0</v>
      </c>
      <c r="N29" s="179">
        <f>M29*V29</f>
        <v>0</v>
      </c>
      <c r="O29" s="179">
        <f>M29-N29</f>
        <v>0</v>
      </c>
      <c r="P29" s="180"/>
      <c r="Q29" s="181" t="s">
        <v>37</v>
      </c>
      <c r="R29" s="178">
        <f>(R58+R70+R82)*0.2</f>
        <v>0</v>
      </c>
      <c r="S29" s="178">
        <f>M29-R29</f>
        <v>0</v>
      </c>
      <c r="T29" s="182"/>
      <c r="U29" s="182"/>
      <c r="V29" s="183">
        <v>0.85</v>
      </c>
      <c r="W29" s="178">
        <f>R29*V29</f>
        <v>0</v>
      </c>
      <c r="X29" s="184">
        <f>R29-W29</f>
        <v>0</v>
      </c>
    </row>
    <row r="30" spans="1:24" s="6" customFormat="1" ht="15.6" x14ac:dyDescent="0.35">
      <c r="A30" s="16" t="s">
        <v>68</v>
      </c>
      <c r="B30" s="276" t="s">
        <v>79</v>
      </c>
      <c r="C30" s="277"/>
      <c r="D30" s="277"/>
      <c r="E30" s="277"/>
      <c r="F30" s="277"/>
      <c r="G30" s="277"/>
      <c r="H30" s="277"/>
      <c r="I30" s="277"/>
      <c r="J30" s="277"/>
      <c r="K30" s="277"/>
      <c r="L30" s="278"/>
      <c r="M30" s="135">
        <f>M29*0.15</f>
        <v>0</v>
      </c>
      <c r="N30" s="185">
        <f>M30*V30</f>
        <v>0</v>
      </c>
      <c r="O30" s="185">
        <f>M30-N30</f>
        <v>0</v>
      </c>
      <c r="P30" s="186"/>
      <c r="Q30" s="187" t="s">
        <v>37</v>
      </c>
      <c r="R30" s="135">
        <f>R29*0.15</f>
        <v>0</v>
      </c>
      <c r="S30" s="135">
        <f>M30-R30</f>
        <v>0</v>
      </c>
      <c r="T30" s="162"/>
      <c r="U30" s="16"/>
      <c r="V30" s="188">
        <v>0.85</v>
      </c>
      <c r="W30" s="135">
        <f>R30*V30</f>
        <v>0</v>
      </c>
      <c r="X30" s="136">
        <f t="shared" ref="X30:X31" si="1">R30-W30</f>
        <v>0</v>
      </c>
    </row>
    <row r="31" spans="1:24" s="6" customFormat="1" ht="15.6" x14ac:dyDescent="0.35">
      <c r="A31" s="19" t="s">
        <v>69</v>
      </c>
      <c r="B31" s="279" t="s">
        <v>79</v>
      </c>
      <c r="C31" s="280"/>
      <c r="D31" s="280"/>
      <c r="E31" s="280"/>
      <c r="F31" s="280"/>
      <c r="G31" s="280"/>
      <c r="H31" s="280"/>
      <c r="I31" s="280"/>
      <c r="J31" s="280"/>
      <c r="K31" s="280"/>
      <c r="L31" s="281"/>
      <c r="M31" s="137">
        <f>M29*0.15</f>
        <v>0</v>
      </c>
      <c r="N31" s="189">
        <f>M31*V31</f>
        <v>0</v>
      </c>
      <c r="O31" s="189">
        <f>M31-N31</f>
        <v>0</v>
      </c>
      <c r="P31" s="190"/>
      <c r="Q31" s="191" t="s">
        <v>37</v>
      </c>
      <c r="R31" s="137">
        <f>R29*0.15</f>
        <v>0</v>
      </c>
      <c r="S31" s="137">
        <f>M31-R31</f>
        <v>0</v>
      </c>
      <c r="T31" s="192"/>
      <c r="U31" s="192"/>
      <c r="V31" s="193">
        <v>0.85</v>
      </c>
      <c r="W31" s="137">
        <f>R31*V31</f>
        <v>0</v>
      </c>
      <c r="X31" s="138">
        <f t="shared" si="1"/>
        <v>0</v>
      </c>
    </row>
    <row r="32" spans="1:24" s="6" customFormat="1" ht="15.6" x14ac:dyDescent="0.35">
      <c r="A32" s="194" t="s">
        <v>70</v>
      </c>
      <c r="B32" s="139"/>
      <c r="C32" s="139"/>
      <c r="D32" s="139"/>
      <c r="E32" s="139"/>
      <c r="F32" s="139"/>
      <c r="G32" s="139"/>
      <c r="H32" s="139"/>
      <c r="I32" s="139"/>
      <c r="J32" s="139"/>
      <c r="K32" s="139"/>
      <c r="L32" s="139"/>
      <c r="M32" s="139"/>
      <c r="N32" s="139"/>
      <c r="O32" s="139"/>
      <c r="P32" s="139"/>
      <c r="Q32" s="195"/>
      <c r="R32" s="139"/>
      <c r="S32" s="139"/>
      <c r="T32" s="139"/>
      <c r="U32" s="139"/>
      <c r="V32" s="139"/>
      <c r="W32" s="139"/>
      <c r="X32" s="140"/>
    </row>
    <row r="33" spans="1:24" s="6" customFormat="1" ht="15.6" x14ac:dyDescent="0.35">
      <c r="A33" s="196" t="s">
        <v>16</v>
      </c>
      <c r="B33" s="166"/>
      <c r="C33" s="166"/>
      <c r="D33" s="346"/>
      <c r="E33" s="166"/>
      <c r="F33" s="166"/>
      <c r="G33" s="164"/>
      <c r="H33" s="163"/>
      <c r="I33" s="163">
        <v>0</v>
      </c>
      <c r="J33" s="163"/>
      <c r="K33" s="166"/>
      <c r="L33" s="166"/>
      <c r="M33" s="133">
        <f t="shared" ref="M33:M41" si="2">J33*L33</f>
        <v>0</v>
      </c>
      <c r="N33" s="63">
        <f t="shared" ref="N33:N41" si="3">M33*V33</f>
        <v>0</v>
      </c>
      <c r="O33" s="63">
        <f t="shared" ref="O33:O41" si="4">M33-N33</f>
        <v>0</v>
      </c>
      <c r="P33" s="237"/>
      <c r="Q33" s="236" t="s">
        <v>37</v>
      </c>
      <c r="R33" s="68">
        <f>IF(Q33="YES",M33,IF(F33&gt;#REF!,0,"Upisati iznos"))</f>
        <v>0</v>
      </c>
      <c r="S33" s="133">
        <f t="shared" ref="S33:S41" si="5">M33-R33</f>
        <v>0</v>
      </c>
      <c r="T33" s="65"/>
      <c r="U33" s="65"/>
      <c r="V33" s="65">
        <f>0.85</f>
        <v>0.85</v>
      </c>
      <c r="W33" s="133">
        <f>R33*V34</f>
        <v>0</v>
      </c>
      <c r="X33" s="141">
        <f t="shared" ref="X33:X41" si="6">R33-W33</f>
        <v>0</v>
      </c>
    </row>
    <row r="34" spans="1:24" s="6" customFormat="1" ht="15.6" x14ac:dyDescent="0.35">
      <c r="A34" s="197" t="s">
        <v>17</v>
      </c>
      <c r="B34" s="164"/>
      <c r="C34" s="164"/>
      <c r="D34" s="347"/>
      <c r="E34" s="164"/>
      <c r="F34" s="234"/>
      <c r="G34" s="164"/>
      <c r="H34" s="165"/>
      <c r="I34" s="163">
        <v>0</v>
      </c>
      <c r="J34" s="163"/>
      <c r="K34" s="235"/>
      <c r="L34" s="166"/>
      <c r="M34" s="133">
        <f>J34*L34</f>
        <v>0</v>
      </c>
      <c r="N34" s="63">
        <f t="shared" si="3"/>
        <v>0</v>
      </c>
      <c r="O34" s="63">
        <f t="shared" si="4"/>
        <v>0</v>
      </c>
      <c r="P34" s="164"/>
      <c r="Q34" s="236" t="s">
        <v>37</v>
      </c>
      <c r="R34" s="68">
        <f>IF(Q34="YES",M34,IF(F34&gt;#REF!,0,"Upisati iznos"))</f>
        <v>0</v>
      </c>
      <c r="S34" s="64">
        <f t="shared" si="5"/>
        <v>0</v>
      </c>
      <c r="T34" s="65"/>
      <c r="U34" s="198"/>
      <c r="V34" s="65">
        <f>0.85</f>
        <v>0.85</v>
      </c>
      <c r="W34" s="64">
        <f>R34*V34</f>
        <v>0</v>
      </c>
      <c r="X34" s="67">
        <f t="shared" si="6"/>
        <v>0</v>
      </c>
    </row>
    <row r="35" spans="1:24" s="6" customFormat="1" ht="15.6" x14ac:dyDescent="0.35">
      <c r="A35" s="197" t="s">
        <v>18</v>
      </c>
      <c r="B35" s="164"/>
      <c r="C35" s="164"/>
      <c r="D35" s="347"/>
      <c r="E35" s="164"/>
      <c r="F35" s="164"/>
      <c r="G35" s="164"/>
      <c r="H35" s="165"/>
      <c r="I35" s="163">
        <v>0</v>
      </c>
      <c r="J35" s="163"/>
      <c r="K35" s="164"/>
      <c r="L35" s="166"/>
      <c r="M35" s="64">
        <f t="shared" si="2"/>
        <v>0</v>
      </c>
      <c r="N35" s="63">
        <f t="shared" si="3"/>
        <v>0</v>
      </c>
      <c r="O35" s="63">
        <f t="shared" si="4"/>
        <v>0</v>
      </c>
      <c r="P35" s="237"/>
      <c r="Q35" s="236" t="s">
        <v>37</v>
      </c>
      <c r="R35" s="68">
        <f>IF(Q35="YES",M35,IF(F35&gt;#REF!,0,"Upisati iznos"))</f>
        <v>0</v>
      </c>
      <c r="S35" s="64">
        <f t="shared" si="5"/>
        <v>0</v>
      </c>
      <c r="T35" s="65"/>
      <c r="U35" s="198"/>
      <c r="V35" s="65">
        <f t="shared" ref="V35:V57" si="7">0.85</f>
        <v>0.85</v>
      </c>
      <c r="W35" s="64">
        <f t="shared" ref="W35:W41" si="8">R35*V35</f>
        <v>0</v>
      </c>
      <c r="X35" s="67">
        <f t="shared" si="6"/>
        <v>0</v>
      </c>
    </row>
    <row r="36" spans="1:24" s="6" customFormat="1" ht="15.6" x14ac:dyDescent="0.35">
      <c r="A36" s="197" t="s">
        <v>19</v>
      </c>
      <c r="B36" s="164"/>
      <c r="C36" s="164"/>
      <c r="D36" s="347"/>
      <c r="E36" s="164"/>
      <c r="F36" s="164"/>
      <c r="G36" s="164"/>
      <c r="H36" s="165"/>
      <c r="I36" s="163">
        <v>0</v>
      </c>
      <c r="J36" s="163"/>
      <c r="K36" s="164"/>
      <c r="L36" s="166"/>
      <c r="M36" s="64">
        <f t="shared" si="2"/>
        <v>0</v>
      </c>
      <c r="N36" s="63">
        <f t="shared" si="3"/>
        <v>0</v>
      </c>
      <c r="O36" s="63">
        <f t="shared" si="4"/>
        <v>0</v>
      </c>
      <c r="P36" s="237"/>
      <c r="Q36" s="236" t="s">
        <v>37</v>
      </c>
      <c r="R36" s="68">
        <f>IF(Q36="YES",M36,IF(F36&gt;#REF!,0,"Upisati iznos"))</f>
        <v>0</v>
      </c>
      <c r="S36" s="64">
        <f t="shared" si="5"/>
        <v>0</v>
      </c>
      <c r="T36" s="65"/>
      <c r="U36" s="198"/>
      <c r="V36" s="65">
        <f t="shared" si="7"/>
        <v>0.85</v>
      </c>
      <c r="W36" s="64">
        <f t="shared" si="8"/>
        <v>0</v>
      </c>
      <c r="X36" s="67">
        <f t="shared" si="6"/>
        <v>0</v>
      </c>
    </row>
    <row r="37" spans="1:24" s="6" customFormat="1" ht="15.6" x14ac:dyDescent="0.35">
      <c r="A37" s="197" t="s">
        <v>20</v>
      </c>
      <c r="B37" s="164"/>
      <c r="C37" s="164"/>
      <c r="D37" s="347"/>
      <c r="E37" s="164"/>
      <c r="F37" s="164"/>
      <c r="G37" s="164"/>
      <c r="H37" s="165"/>
      <c r="I37" s="163">
        <v>0</v>
      </c>
      <c r="J37" s="163"/>
      <c r="K37" s="164"/>
      <c r="L37" s="166"/>
      <c r="M37" s="64">
        <f t="shared" si="2"/>
        <v>0</v>
      </c>
      <c r="N37" s="63">
        <f t="shared" si="3"/>
        <v>0</v>
      </c>
      <c r="O37" s="63">
        <f t="shared" si="4"/>
        <v>0</v>
      </c>
      <c r="P37" s="237"/>
      <c r="Q37" s="236" t="s">
        <v>37</v>
      </c>
      <c r="R37" s="68">
        <f>IF(Q37="YES",M37,IF(F37&gt;#REF!,0,"Upisati iznos"))</f>
        <v>0</v>
      </c>
      <c r="S37" s="64">
        <f t="shared" si="5"/>
        <v>0</v>
      </c>
      <c r="T37" s="65"/>
      <c r="U37" s="198"/>
      <c r="V37" s="65">
        <f t="shared" si="7"/>
        <v>0.85</v>
      </c>
      <c r="W37" s="64">
        <f t="shared" si="8"/>
        <v>0</v>
      </c>
      <c r="X37" s="67">
        <f t="shared" si="6"/>
        <v>0</v>
      </c>
    </row>
    <row r="38" spans="1:24" s="6" customFormat="1" ht="15.6" x14ac:dyDescent="0.35">
      <c r="A38" s="197" t="s">
        <v>21</v>
      </c>
      <c r="B38" s="164"/>
      <c r="C38" s="164"/>
      <c r="D38" s="347"/>
      <c r="E38" s="164"/>
      <c r="F38" s="234"/>
      <c r="G38" s="164"/>
      <c r="H38" s="165"/>
      <c r="I38" s="163">
        <v>0</v>
      </c>
      <c r="J38" s="163"/>
      <c r="K38" s="235"/>
      <c r="L38" s="166"/>
      <c r="M38" s="64">
        <f t="shared" si="2"/>
        <v>0</v>
      </c>
      <c r="N38" s="63">
        <f t="shared" si="3"/>
        <v>0</v>
      </c>
      <c r="O38" s="63">
        <f t="shared" si="4"/>
        <v>0</v>
      </c>
      <c r="P38" s="237"/>
      <c r="Q38" s="236" t="s">
        <v>37</v>
      </c>
      <c r="R38" s="68">
        <f>IF(Q38="YES",M38,IF(F38&gt;#REF!,0,"Upisati iznos"))</f>
        <v>0</v>
      </c>
      <c r="S38" s="64">
        <f t="shared" si="5"/>
        <v>0</v>
      </c>
      <c r="T38" s="65"/>
      <c r="U38" s="198"/>
      <c r="V38" s="65">
        <f t="shared" si="7"/>
        <v>0.85</v>
      </c>
      <c r="W38" s="64">
        <f t="shared" si="8"/>
        <v>0</v>
      </c>
      <c r="X38" s="67">
        <f t="shared" si="6"/>
        <v>0</v>
      </c>
    </row>
    <row r="39" spans="1:24" s="6" customFormat="1" ht="15.6" x14ac:dyDescent="0.35">
      <c r="A39" s="197" t="s">
        <v>22</v>
      </c>
      <c r="B39" s="164"/>
      <c r="C39" s="164"/>
      <c r="D39" s="347"/>
      <c r="E39" s="164"/>
      <c r="F39" s="164"/>
      <c r="G39" s="164"/>
      <c r="H39" s="165"/>
      <c r="I39" s="163">
        <v>0</v>
      </c>
      <c r="J39" s="163"/>
      <c r="K39" s="235"/>
      <c r="L39" s="166"/>
      <c r="M39" s="64">
        <f t="shared" si="2"/>
        <v>0</v>
      </c>
      <c r="N39" s="63">
        <f t="shared" si="3"/>
        <v>0</v>
      </c>
      <c r="O39" s="63">
        <f t="shared" si="4"/>
        <v>0</v>
      </c>
      <c r="P39" s="237"/>
      <c r="Q39" s="236" t="s">
        <v>37</v>
      </c>
      <c r="R39" s="68">
        <f>IF(Q39="YES",M39,IF(F39&gt;#REF!,0,"Upisati iznos"))</f>
        <v>0</v>
      </c>
      <c r="S39" s="64">
        <f t="shared" si="5"/>
        <v>0</v>
      </c>
      <c r="T39" s="65"/>
      <c r="U39" s="198"/>
      <c r="V39" s="65">
        <f t="shared" si="7"/>
        <v>0.85</v>
      </c>
      <c r="W39" s="64">
        <f t="shared" si="8"/>
        <v>0</v>
      </c>
      <c r="X39" s="67">
        <f t="shared" si="6"/>
        <v>0</v>
      </c>
    </row>
    <row r="40" spans="1:24" s="6" customFormat="1" ht="15.6" x14ac:dyDescent="0.35">
      <c r="A40" s="197" t="s">
        <v>23</v>
      </c>
      <c r="B40" s="164"/>
      <c r="C40" s="164"/>
      <c r="D40" s="347"/>
      <c r="E40" s="164"/>
      <c r="F40" s="164"/>
      <c r="G40" s="164"/>
      <c r="H40" s="165"/>
      <c r="I40" s="163">
        <v>0</v>
      </c>
      <c r="J40" s="163"/>
      <c r="K40" s="164"/>
      <c r="L40" s="166"/>
      <c r="M40" s="64">
        <f t="shared" si="2"/>
        <v>0</v>
      </c>
      <c r="N40" s="63">
        <f t="shared" si="3"/>
        <v>0</v>
      </c>
      <c r="O40" s="63">
        <f t="shared" si="4"/>
        <v>0</v>
      </c>
      <c r="P40" s="237"/>
      <c r="Q40" s="236" t="s">
        <v>37</v>
      </c>
      <c r="R40" s="68">
        <f>IF(Q40="YES",M40,IF(F40&gt;#REF!,0,"Upisati iznos"))</f>
        <v>0</v>
      </c>
      <c r="S40" s="64">
        <f t="shared" si="5"/>
        <v>0</v>
      </c>
      <c r="T40" s="65"/>
      <c r="U40" s="198"/>
      <c r="V40" s="65">
        <f t="shared" si="7"/>
        <v>0.85</v>
      </c>
      <c r="W40" s="64">
        <f t="shared" si="8"/>
        <v>0</v>
      </c>
      <c r="X40" s="67">
        <f t="shared" si="6"/>
        <v>0</v>
      </c>
    </row>
    <row r="41" spans="1:24" s="6" customFormat="1" ht="15.6" x14ac:dyDescent="0.35">
      <c r="A41" s="197" t="s">
        <v>24</v>
      </c>
      <c r="B41" s="164"/>
      <c r="C41" s="164"/>
      <c r="D41" s="347"/>
      <c r="E41" s="164"/>
      <c r="F41" s="164"/>
      <c r="G41" s="164"/>
      <c r="H41" s="165"/>
      <c r="I41" s="163">
        <v>0</v>
      </c>
      <c r="J41" s="163"/>
      <c r="K41" s="164"/>
      <c r="L41" s="166"/>
      <c r="M41" s="64">
        <f t="shared" si="2"/>
        <v>0</v>
      </c>
      <c r="N41" s="63">
        <f t="shared" si="3"/>
        <v>0</v>
      </c>
      <c r="O41" s="63">
        <f t="shared" si="4"/>
        <v>0</v>
      </c>
      <c r="P41" s="237"/>
      <c r="Q41" s="236" t="s">
        <v>37</v>
      </c>
      <c r="R41" s="68">
        <f>IF(Q41="YES",M41,IF(F41&gt;#REF!,0,"Upisati iznos"))</f>
        <v>0</v>
      </c>
      <c r="S41" s="64">
        <f t="shared" si="5"/>
        <v>0</v>
      </c>
      <c r="T41" s="65"/>
      <c r="U41" s="198"/>
      <c r="V41" s="65">
        <f t="shared" si="7"/>
        <v>0.85</v>
      </c>
      <c r="W41" s="64">
        <f t="shared" si="8"/>
        <v>0</v>
      </c>
      <c r="X41" s="67">
        <f t="shared" si="6"/>
        <v>0</v>
      </c>
    </row>
    <row r="42" spans="1:24" s="6" customFormat="1" ht="15.6" x14ac:dyDescent="0.35">
      <c r="A42" s="197" t="s">
        <v>25</v>
      </c>
      <c r="B42" s="164"/>
      <c r="C42" s="164"/>
      <c r="D42" s="347"/>
      <c r="E42" s="164"/>
      <c r="F42" s="164"/>
      <c r="G42" s="164"/>
      <c r="H42" s="165"/>
      <c r="I42" s="163">
        <v>0</v>
      </c>
      <c r="J42" s="163"/>
      <c r="K42" s="164"/>
      <c r="L42" s="166"/>
      <c r="M42" s="64">
        <f t="shared" ref="M42:M57" si="9">J42*L42</f>
        <v>0</v>
      </c>
      <c r="N42" s="63">
        <f t="shared" ref="N42:N57" si="10">M42*V42</f>
        <v>0</v>
      </c>
      <c r="O42" s="63">
        <f t="shared" ref="O42:O57" si="11">M42-N42</f>
        <v>0</v>
      </c>
      <c r="P42" s="237"/>
      <c r="Q42" s="236" t="s">
        <v>37</v>
      </c>
      <c r="R42" s="68">
        <f>IF(Q42="YES",M42,IF(F42&gt;#REF!,0,"Upisati iznos"))</f>
        <v>0</v>
      </c>
      <c r="S42" s="64">
        <f t="shared" ref="S42:S57" si="12">M42-R42</f>
        <v>0</v>
      </c>
      <c r="T42" s="65"/>
      <c r="U42" s="198"/>
      <c r="V42" s="65">
        <f t="shared" si="7"/>
        <v>0.85</v>
      </c>
      <c r="W42" s="64">
        <f t="shared" ref="W42:W57" si="13">R42*V42</f>
        <v>0</v>
      </c>
      <c r="X42" s="67">
        <f t="shared" ref="X42:X57" si="14">R42-W42</f>
        <v>0</v>
      </c>
    </row>
    <row r="43" spans="1:24" s="6" customFormat="1" ht="15.6" x14ac:dyDescent="0.35">
      <c r="A43" s="197" t="s">
        <v>175</v>
      </c>
      <c r="B43" s="164"/>
      <c r="C43" s="164"/>
      <c r="D43" s="347"/>
      <c r="E43" s="164"/>
      <c r="F43" s="164"/>
      <c r="G43" s="164"/>
      <c r="H43" s="165"/>
      <c r="I43" s="163">
        <v>0</v>
      </c>
      <c r="J43" s="163"/>
      <c r="K43" s="164"/>
      <c r="L43" s="166"/>
      <c r="M43" s="64">
        <f t="shared" si="9"/>
        <v>0</v>
      </c>
      <c r="N43" s="63">
        <f t="shared" si="10"/>
        <v>0</v>
      </c>
      <c r="O43" s="63">
        <f t="shared" si="11"/>
        <v>0</v>
      </c>
      <c r="P43" s="237"/>
      <c r="Q43" s="236" t="s">
        <v>37</v>
      </c>
      <c r="R43" s="68">
        <f>IF(Q43="YES",M43,IF(F43&gt;#REF!,0,"Upisati iznos"))</f>
        <v>0</v>
      </c>
      <c r="S43" s="64">
        <f t="shared" si="12"/>
        <v>0</v>
      </c>
      <c r="T43" s="65"/>
      <c r="U43" s="198"/>
      <c r="V43" s="65">
        <f t="shared" si="7"/>
        <v>0.85</v>
      </c>
      <c r="W43" s="64">
        <f t="shared" si="13"/>
        <v>0</v>
      </c>
      <c r="X43" s="67">
        <f t="shared" si="14"/>
        <v>0</v>
      </c>
    </row>
    <row r="44" spans="1:24" s="6" customFormat="1" ht="15.6" x14ac:dyDescent="0.35">
      <c r="A44" s="197" t="s">
        <v>176</v>
      </c>
      <c r="B44" s="164"/>
      <c r="C44" s="164"/>
      <c r="D44" s="347"/>
      <c r="E44" s="164"/>
      <c r="F44" s="164"/>
      <c r="G44" s="164"/>
      <c r="H44" s="165"/>
      <c r="I44" s="163">
        <v>0</v>
      </c>
      <c r="J44" s="163"/>
      <c r="K44" s="164"/>
      <c r="L44" s="166"/>
      <c r="M44" s="64">
        <f t="shared" si="9"/>
        <v>0</v>
      </c>
      <c r="N44" s="63">
        <f t="shared" si="10"/>
        <v>0</v>
      </c>
      <c r="O44" s="63">
        <f t="shared" si="11"/>
        <v>0</v>
      </c>
      <c r="P44" s="237"/>
      <c r="Q44" s="236" t="s">
        <v>37</v>
      </c>
      <c r="R44" s="68">
        <f>IF(Q44="YES",M44,IF(F44&gt;#REF!,0,"Upisati iznos"))</f>
        <v>0</v>
      </c>
      <c r="S44" s="64">
        <f t="shared" si="12"/>
        <v>0</v>
      </c>
      <c r="T44" s="65"/>
      <c r="U44" s="198"/>
      <c r="V44" s="65">
        <f t="shared" si="7"/>
        <v>0.85</v>
      </c>
      <c r="W44" s="64">
        <f t="shared" si="13"/>
        <v>0</v>
      </c>
      <c r="X44" s="67">
        <f t="shared" si="14"/>
        <v>0</v>
      </c>
    </row>
    <row r="45" spans="1:24" s="6" customFormat="1" ht="15.6" x14ac:dyDescent="0.35">
      <c r="A45" s="197" t="s">
        <v>177</v>
      </c>
      <c r="B45" s="164"/>
      <c r="C45" s="164"/>
      <c r="D45" s="347"/>
      <c r="E45" s="164"/>
      <c r="F45" s="164"/>
      <c r="G45" s="164"/>
      <c r="H45" s="165"/>
      <c r="I45" s="163">
        <v>0</v>
      </c>
      <c r="J45" s="163"/>
      <c r="K45" s="164"/>
      <c r="L45" s="166"/>
      <c r="M45" s="64">
        <f t="shared" si="9"/>
        <v>0</v>
      </c>
      <c r="N45" s="63">
        <f t="shared" si="10"/>
        <v>0</v>
      </c>
      <c r="O45" s="63">
        <f t="shared" si="11"/>
        <v>0</v>
      </c>
      <c r="P45" s="237"/>
      <c r="Q45" s="236" t="s">
        <v>37</v>
      </c>
      <c r="R45" s="68">
        <f>IF(Q45="YES",M45,IF(F45&gt;#REF!,0,"Upisati iznos"))</f>
        <v>0</v>
      </c>
      <c r="S45" s="64">
        <f t="shared" si="12"/>
        <v>0</v>
      </c>
      <c r="T45" s="65"/>
      <c r="U45" s="198"/>
      <c r="V45" s="65">
        <f t="shared" si="7"/>
        <v>0.85</v>
      </c>
      <c r="W45" s="64">
        <f t="shared" si="13"/>
        <v>0</v>
      </c>
      <c r="X45" s="67">
        <f t="shared" si="14"/>
        <v>0</v>
      </c>
    </row>
    <row r="46" spans="1:24" s="6" customFormat="1" ht="15.6" x14ac:dyDescent="0.35">
      <c r="A46" s="197" t="s">
        <v>178</v>
      </c>
      <c r="B46" s="164"/>
      <c r="C46" s="164"/>
      <c r="D46" s="347"/>
      <c r="E46" s="164"/>
      <c r="F46" s="164"/>
      <c r="G46" s="164"/>
      <c r="H46" s="165"/>
      <c r="I46" s="163">
        <v>0</v>
      </c>
      <c r="J46" s="163"/>
      <c r="K46" s="164"/>
      <c r="L46" s="166"/>
      <c r="M46" s="64">
        <f t="shared" si="9"/>
        <v>0</v>
      </c>
      <c r="N46" s="63">
        <f t="shared" si="10"/>
        <v>0</v>
      </c>
      <c r="O46" s="63">
        <f t="shared" si="11"/>
        <v>0</v>
      </c>
      <c r="P46" s="237"/>
      <c r="Q46" s="236" t="s">
        <v>37</v>
      </c>
      <c r="R46" s="68">
        <f>IF(Q46="YES",M46,IF(F46&gt;#REF!,0,"Upisati iznos"))</f>
        <v>0</v>
      </c>
      <c r="S46" s="64">
        <f t="shared" si="12"/>
        <v>0</v>
      </c>
      <c r="T46" s="65"/>
      <c r="U46" s="198"/>
      <c r="V46" s="65">
        <f t="shared" si="7"/>
        <v>0.85</v>
      </c>
      <c r="W46" s="64">
        <f t="shared" si="13"/>
        <v>0</v>
      </c>
      <c r="X46" s="67">
        <f t="shared" si="14"/>
        <v>0</v>
      </c>
    </row>
    <row r="47" spans="1:24" s="6" customFormat="1" ht="15.6" x14ac:dyDescent="0.35">
      <c r="A47" s="197" t="s">
        <v>179</v>
      </c>
      <c r="B47" s="164"/>
      <c r="C47" s="164"/>
      <c r="D47" s="347"/>
      <c r="E47" s="164"/>
      <c r="F47" s="164"/>
      <c r="G47" s="164"/>
      <c r="H47" s="165"/>
      <c r="I47" s="163">
        <v>0</v>
      </c>
      <c r="J47" s="163"/>
      <c r="K47" s="164"/>
      <c r="L47" s="166"/>
      <c r="M47" s="64">
        <f t="shared" si="9"/>
        <v>0</v>
      </c>
      <c r="N47" s="63">
        <f t="shared" si="10"/>
        <v>0</v>
      </c>
      <c r="O47" s="63">
        <f t="shared" si="11"/>
        <v>0</v>
      </c>
      <c r="P47" s="237"/>
      <c r="Q47" s="236" t="s">
        <v>37</v>
      </c>
      <c r="R47" s="68">
        <f>IF(Q47="YES",M47,IF(F47&gt;#REF!,0,"Upisati iznos"))</f>
        <v>0</v>
      </c>
      <c r="S47" s="64">
        <f t="shared" si="12"/>
        <v>0</v>
      </c>
      <c r="T47" s="65"/>
      <c r="U47" s="198"/>
      <c r="V47" s="65">
        <f t="shared" si="7"/>
        <v>0.85</v>
      </c>
      <c r="W47" s="64">
        <f t="shared" si="13"/>
        <v>0</v>
      </c>
      <c r="X47" s="67">
        <f t="shared" si="14"/>
        <v>0</v>
      </c>
    </row>
    <row r="48" spans="1:24" s="6" customFormat="1" ht="15.6" x14ac:dyDescent="0.35">
      <c r="A48" s="197" t="s">
        <v>180</v>
      </c>
      <c r="B48" s="164"/>
      <c r="C48" s="164"/>
      <c r="D48" s="347"/>
      <c r="E48" s="164"/>
      <c r="F48" s="164"/>
      <c r="G48" s="164"/>
      <c r="H48" s="165"/>
      <c r="I48" s="163">
        <v>0</v>
      </c>
      <c r="J48" s="163"/>
      <c r="K48" s="164"/>
      <c r="L48" s="166"/>
      <c r="M48" s="64">
        <f t="shared" si="9"/>
        <v>0</v>
      </c>
      <c r="N48" s="63">
        <f t="shared" si="10"/>
        <v>0</v>
      </c>
      <c r="O48" s="63">
        <f t="shared" si="11"/>
        <v>0</v>
      </c>
      <c r="P48" s="237"/>
      <c r="Q48" s="236" t="s">
        <v>37</v>
      </c>
      <c r="R48" s="68">
        <f>IF(Q48="YES",M48,IF(F48&gt;#REF!,0,"Upisati iznos"))</f>
        <v>0</v>
      </c>
      <c r="S48" s="64">
        <f t="shared" si="12"/>
        <v>0</v>
      </c>
      <c r="T48" s="65"/>
      <c r="U48" s="198"/>
      <c r="V48" s="65">
        <f t="shared" si="7"/>
        <v>0.85</v>
      </c>
      <c r="W48" s="64">
        <f t="shared" si="13"/>
        <v>0</v>
      </c>
      <c r="X48" s="67">
        <f t="shared" si="14"/>
        <v>0</v>
      </c>
    </row>
    <row r="49" spans="1:24" s="6" customFormat="1" ht="15.6" x14ac:dyDescent="0.35">
      <c r="A49" s="197" t="s">
        <v>181</v>
      </c>
      <c r="B49" s="164"/>
      <c r="C49" s="164"/>
      <c r="D49" s="347"/>
      <c r="E49" s="164"/>
      <c r="F49" s="164"/>
      <c r="G49" s="164"/>
      <c r="H49" s="165"/>
      <c r="I49" s="163">
        <v>0</v>
      </c>
      <c r="J49" s="163"/>
      <c r="K49" s="164"/>
      <c r="L49" s="166"/>
      <c r="M49" s="64">
        <f t="shared" si="9"/>
        <v>0</v>
      </c>
      <c r="N49" s="63">
        <f t="shared" si="10"/>
        <v>0</v>
      </c>
      <c r="O49" s="63">
        <f t="shared" si="11"/>
        <v>0</v>
      </c>
      <c r="P49" s="237"/>
      <c r="Q49" s="236" t="s">
        <v>37</v>
      </c>
      <c r="R49" s="68">
        <f>IF(Q49="YES",M49,IF(F49&gt;#REF!,0,"Upisati iznos"))</f>
        <v>0</v>
      </c>
      <c r="S49" s="64">
        <f t="shared" si="12"/>
        <v>0</v>
      </c>
      <c r="T49" s="65"/>
      <c r="U49" s="198"/>
      <c r="V49" s="65">
        <f t="shared" si="7"/>
        <v>0.85</v>
      </c>
      <c r="W49" s="64">
        <f t="shared" si="13"/>
        <v>0</v>
      </c>
      <c r="X49" s="67">
        <f t="shared" si="14"/>
        <v>0</v>
      </c>
    </row>
    <row r="50" spans="1:24" s="6" customFormat="1" ht="15.6" x14ac:dyDescent="0.35">
      <c r="A50" s="197" t="s">
        <v>182</v>
      </c>
      <c r="B50" s="164"/>
      <c r="C50" s="164"/>
      <c r="D50" s="347"/>
      <c r="E50" s="164"/>
      <c r="F50" s="164"/>
      <c r="G50" s="164"/>
      <c r="H50" s="165"/>
      <c r="I50" s="163">
        <v>0</v>
      </c>
      <c r="J50" s="163"/>
      <c r="K50" s="164"/>
      <c r="L50" s="166"/>
      <c r="M50" s="64">
        <f t="shared" si="9"/>
        <v>0</v>
      </c>
      <c r="N50" s="63">
        <f t="shared" si="10"/>
        <v>0</v>
      </c>
      <c r="O50" s="63">
        <f t="shared" si="11"/>
        <v>0</v>
      </c>
      <c r="P50" s="237"/>
      <c r="Q50" s="236" t="s">
        <v>37</v>
      </c>
      <c r="R50" s="68">
        <f>IF(Q50="YES",M50,IF(F50&gt;#REF!,0,"Upisati iznos"))</f>
        <v>0</v>
      </c>
      <c r="S50" s="64">
        <f t="shared" si="12"/>
        <v>0</v>
      </c>
      <c r="T50" s="65"/>
      <c r="U50" s="198"/>
      <c r="V50" s="65">
        <f t="shared" si="7"/>
        <v>0.85</v>
      </c>
      <c r="W50" s="64">
        <f t="shared" si="13"/>
        <v>0</v>
      </c>
      <c r="X50" s="67">
        <f t="shared" si="14"/>
        <v>0</v>
      </c>
    </row>
    <row r="51" spans="1:24" s="6" customFormat="1" ht="15.6" x14ac:dyDescent="0.35">
      <c r="A51" s="197" t="s">
        <v>183</v>
      </c>
      <c r="B51" s="164"/>
      <c r="C51" s="164"/>
      <c r="D51" s="347"/>
      <c r="E51" s="164"/>
      <c r="F51" s="164"/>
      <c r="G51" s="164"/>
      <c r="H51" s="165"/>
      <c r="I51" s="163">
        <v>0</v>
      </c>
      <c r="J51" s="163"/>
      <c r="K51" s="164"/>
      <c r="L51" s="166"/>
      <c r="M51" s="64">
        <f t="shared" si="9"/>
        <v>0</v>
      </c>
      <c r="N51" s="63">
        <f t="shared" si="10"/>
        <v>0</v>
      </c>
      <c r="O51" s="63">
        <f t="shared" si="11"/>
        <v>0</v>
      </c>
      <c r="P51" s="237"/>
      <c r="Q51" s="236" t="s">
        <v>37</v>
      </c>
      <c r="R51" s="68">
        <f>IF(Q51="YES",M51,IF(F51&gt;#REF!,0,"Upisati iznos"))</f>
        <v>0</v>
      </c>
      <c r="S51" s="64">
        <f t="shared" si="12"/>
        <v>0</v>
      </c>
      <c r="T51" s="65"/>
      <c r="U51" s="198"/>
      <c r="V51" s="65">
        <f t="shared" si="7"/>
        <v>0.85</v>
      </c>
      <c r="W51" s="64">
        <f t="shared" si="13"/>
        <v>0</v>
      </c>
      <c r="X51" s="67">
        <f t="shared" si="14"/>
        <v>0</v>
      </c>
    </row>
    <row r="52" spans="1:24" s="6" customFormat="1" ht="15.6" x14ac:dyDescent="0.35">
      <c r="A52" s="197" t="s">
        <v>184</v>
      </c>
      <c r="B52" s="164"/>
      <c r="C52" s="164"/>
      <c r="D52" s="347"/>
      <c r="E52" s="164"/>
      <c r="F52" s="164"/>
      <c r="G52" s="164"/>
      <c r="H52" s="165"/>
      <c r="I52" s="163">
        <v>0</v>
      </c>
      <c r="J52" s="163"/>
      <c r="K52" s="164"/>
      <c r="L52" s="166"/>
      <c r="M52" s="64">
        <f t="shared" si="9"/>
        <v>0</v>
      </c>
      <c r="N52" s="63">
        <f t="shared" si="10"/>
        <v>0</v>
      </c>
      <c r="O52" s="63">
        <f t="shared" si="11"/>
        <v>0</v>
      </c>
      <c r="P52" s="237"/>
      <c r="Q52" s="236" t="s">
        <v>37</v>
      </c>
      <c r="R52" s="68">
        <f>IF(Q52="YES",M52,IF(F52&gt;#REF!,0,"Upisati iznos"))</f>
        <v>0</v>
      </c>
      <c r="S52" s="64">
        <f t="shared" si="12"/>
        <v>0</v>
      </c>
      <c r="T52" s="65"/>
      <c r="U52" s="198"/>
      <c r="V52" s="65">
        <f t="shared" si="7"/>
        <v>0.85</v>
      </c>
      <c r="W52" s="64">
        <f t="shared" si="13"/>
        <v>0</v>
      </c>
      <c r="X52" s="67">
        <f t="shared" si="14"/>
        <v>0</v>
      </c>
    </row>
    <row r="53" spans="1:24" s="6" customFormat="1" ht="15.6" x14ac:dyDescent="0.35">
      <c r="A53" s="197" t="s">
        <v>185</v>
      </c>
      <c r="B53" s="164"/>
      <c r="C53" s="164"/>
      <c r="D53" s="347"/>
      <c r="E53" s="164"/>
      <c r="F53" s="164"/>
      <c r="G53" s="164"/>
      <c r="H53" s="165"/>
      <c r="I53" s="163">
        <v>0</v>
      </c>
      <c r="J53" s="163"/>
      <c r="K53" s="164"/>
      <c r="L53" s="166"/>
      <c r="M53" s="64">
        <f t="shared" si="9"/>
        <v>0</v>
      </c>
      <c r="N53" s="63">
        <f t="shared" si="10"/>
        <v>0</v>
      </c>
      <c r="O53" s="63">
        <f t="shared" si="11"/>
        <v>0</v>
      </c>
      <c r="P53" s="237"/>
      <c r="Q53" s="236" t="s">
        <v>37</v>
      </c>
      <c r="R53" s="68">
        <f>IF(Q53="YES",M53,IF(F53&gt;#REF!,0,"Upisati iznos"))</f>
        <v>0</v>
      </c>
      <c r="S53" s="64">
        <f t="shared" si="12"/>
        <v>0</v>
      </c>
      <c r="T53" s="65"/>
      <c r="U53" s="198"/>
      <c r="V53" s="65">
        <f t="shared" si="7"/>
        <v>0.85</v>
      </c>
      <c r="W53" s="64">
        <f t="shared" si="13"/>
        <v>0</v>
      </c>
      <c r="X53" s="67">
        <f t="shared" si="14"/>
        <v>0</v>
      </c>
    </row>
    <row r="54" spans="1:24" s="6" customFormat="1" ht="15.6" x14ac:dyDescent="0.35">
      <c r="A54" s="197" t="s">
        <v>186</v>
      </c>
      <c r="B54" s="164"/>
      <c r="C54" s="164"/>
      <c r="D54" s="347"/>
      <c r="E54" s="164"/>
      <c r="F54" s="164"/>
      <c r="G54" s="164"/>
      <c r="H54" s="165"/>
      <c r="I54" s="163">
        <v>0</v>
      </c>
      <c r="J54" s="163"/>
      <c r="K54" s="164"/>
      <c r="L54" s="166"/>
      <c r="M54" s="64">
        <f t="shared" si="9"/>
        <v>0</v>
      </c>
      <c r="N54" s="63">
        <f t="shared" si="10"/>
        <v>0</v>
      </c>
      <c r="O54" s="63">
        <f t="shared" si="11"/>
        <v>0</v>
      </c>
      <c r="P54" s="237"/>
      <c r="Q54" s="236" t="s">
        <v>37</v>
      </c>
      <c r="R54" s="68">
        <f>IF(Q54="YES",M54,IF(F54&gt;#REF!,0,"Upisati iznos"))</f>
        <v>0</v>
      </c>
      <c r="S54" s="64">
        <f t="shared" si="12"/>
        <v>0</v>
      </c>
      <c r="T54" s="65"/>
      <c r="U54" s="198"/>
      <c r="V54" s="65">
        <f t="shared" si="7"/>
        <v>0.85</v>
      </c>
      <c r="W54" s="64">
        <f t="shared" si="13"/>
        <v>0</v>
      </c>
      <c r="X54" s="67">
        <f t="shared" si="14"/>
        <v>0</v>
      </c>
    </row>
    <row r="55" spans="1:24" s="6" customFormat="1" ht="15.6" x14ac:dyDescent="0.35">
      <c r="A55" s="197" t="s">
        <v>187</v>
      </c>
      <c r="B55" s="164"/>
      <c r="C55" s="164"/>
      <c r="D55" s="347"/>
      <c r="E55" s="164"/>
      <c r="F55" s="164"/>
      <c r="G55" s="164"/>
      <c r="H55" s="165"/>
      <c r="I55" s="163">
        <v>0</v>
      </c>
      <c r="J55" s="163"/>
      <c r="K55" s="164"/>
      <c r="L55" s="166"/>
      <c r="M55" s="64">
        <f t="shared" si="9"/>
        <v>0</v>
      </c>
      <c r="N55" s="63">
        <f t="shared" si="10"/>
        <v>0</v>
      </c>
      <c r="O55" s="63">
        <f t="shared" si="11"/>
        <v>0</v>
      </c>
      <c r="P55" s="237"/>
      <c r="Q55" s="236" t="s">
        <v>37</v>
      </c>
      <c r="R55" s="68">
        <f>IF(Q55="YES",M55,IF(F55&gt;#REF!,0,"Upisati iznos"))</f>
        <v>0</v>
      </c>
      <c r="S55" s="64">
        <f t="shared" si="12"/>
        <v>0</v>
      </c>
      <c r="T55" s="65"/>
      <c r="U55" s="198"/>
      <c r="V55" s="65">
        <f t="shared" si="7"/>
        <v>0.85</v>
      </c>
      <c r="W55" s="64">
        <f t="shared" si="13"/>
        <v>0</v>
      </c>
      <c r="X55" s="67">
        <f t="shared" si="14"/>
        <v>0</v>
      </c>
    </row>
    <row r="56" spans="1:24" s="6" customFormat="1" ht="15.6" x14ac:dyDescent="0.35">
      <c r="A56" s="197" t="s">
        <v>188</v>
      </c>
      <c r="B56" s="164"/>
      <c r="C56" s="164"/>
      <c r="D56" s="347"/>
      <c r="E56" s="164"/>
      <c r="F56" s="164"/>
      <c r="G56" s="164"/>
      <c r="H56" s="165"/>
      <c r="I56" s="163">
        <v>0</v>
      </c>
      <c r="J56" s="163"/>
      <c r="K56" s="164"/>
      <c r="L56" s="166"/>
      <c r="M56" s="64">
        <f t="shared" si="9"/>
        <v>0</v>
      </c>
      <c r="N56" s="63">
        <f t="shared" si="10"/>
        <v>0</v>
      </c>
      <c r="O56" s="63">
        <f t="shared" si="11"/>
        <v>0</v>
      </c>
      <c r="P56" s="237"/>
      <c r="Q56" s="236" t="s">
        <v>37</v>
      </c>
      <c r="R56" s="68">
        <f>IF(Q56="YES",M56,IF(F56&gt;#REF!,0,"Upisati iznos"))</f>
        <v>0</v>
      </c>
      <c r="S56" s="64">
        <f t="shared" si="12"/>
        <v>0</v>
      </c>
      <c r="T56" s="65"/>
      <c r="U56" s="198"/>
      <c r="V56" s="65">
        <f t="shared" si="7"/>
        <v>0.85</v>
      </c>
      <c r="W56" s="64">
        <f t="shared" si="13"/>
        <v>0</v>
      </c>
      <c r="X56" s="67">
        <f t="shared" si="14"/>
        <v>0</v>
      </c>
    </row>
    <row r="57" spans="1:24" s="6" customFormat="1" ht="16.2" thickBot="1" x14ac:dyDescent="0.4">
      <c r="A57" s="197" t="s">
        <v>189</v>
      </c>
      <c r="B57" s="164"/>
      <c r="C57" s="164"/>
      <c r="D57" s="347"/>
      <c r="E57" s="164"/>
      <c r="F57" s="164"/>
      <c r="G57" s="164"/>
      <c r="H57" s="165"/>
      <c r="I57" s="163">
        <v>0</v>
      </c>
      <c r="J57" s="163"/>
      <c r="K57" s="164"/>
      <c r="L57" s="166"/>
      <c r="M57" s="64">
        <f t="shared" si="9"/>
        <v>0</v>
      </c>
      <c r="N57" s="63">
        <f t="shared" si="10"/>
        <v>0</v>
      </c>
      <c r="O57" s="63">
        <f t="shared" si="11"/>
        <v>0</v>
      </c>
      <c r="P57" s="237"/>
      <c r="Q57" s="236" t="s">
        <v>37</v>
      </c>
      <c r="R57" s="68">
        <f>IF(Q57="YES",M57,IF(F57&gt;#REF!,0,"Upisati iznos"))</f>
        <v>0</v>
      </c>
      <c r="S57" s="64">
        <f t="shared" si="12"/>
        <v>0</v>
      </c>
      <c r="T57" s="65"/>
      <c r="U57" s="198"/>
      <c r="V57" s="65">
        <f t="shared" si="7"/>
        <v>0.85</v>
      </c>
      <c r="W57" s="64">
        <f t="shared" si="13"/>
        <v>0</v>
      </c>
      <c r="X57" s="67">
        <f t="shared" si="14"/>
        <v>0</v>
      </c>
    </row>
    <row r="58" spans="1:24" s="6" customFormat="1" ht="16.8" thickTop="1" thickBot="1" x14ac:dyDescent="0.4">
      <c r="A58" s="199" t="s">
        <v>0</v>
      </c>
      <c r="B58" s="200"/>
      <c r="C58" s="200"/>
      <c r="D58" s="200"/>
      <c r="E58" s="200"/>
      <c r="F58" s="200"/>
      <c r="G58" s="200"/>
      <c r="H58" s="201">
        <f>SUM(H33:H57)</f>
        <v>0</v>
      </c>
      <c r="I58" s="201">
        <f>SUM(I33:I57)</f>
        <v>0</v>
      </c>
      <c r="J58" s="201">
        <f>SUM(J33:J57)</f>
        <v>0</v>
      </c>
      <c r="K58" s="200"/>
      <c r="L58" s="200"/>
      <c r="M58" s="202">
        <f>SUM(M33:M57)</f>
        <v>0</v>
      </c>
      <c r="N58" s="202">
        <f>SUM(N33:N57)</f>
        <v>0</v>
      </c>
      <c r="O58" s="202">
        <f>SUM(O33:O57)</f>
        <v>0</v>
      </c>
      <c r="P58" s="202"/>
      <c r="Q58" s="203"/>
      <c r="R58" s="202">
        <f>SUM(R33:R57)</f>
        <v>0</v>
      </c>
      <c r="S58" s="202">
        <f>SUM(S33:S57)</f>
        <v>0</v>
      </c>
      <c r="T58" s="202"/>
      <c r="U58" s="202"/>
      <c r="V58" s="202"/>
      <c r="W58" s="202">
        <f>SUM(W33:W57)</f>
        <v>0</v>
      </c>
      <c r="X58" s="204">
        <f>SUM(X33:X57)</f>
        <v>0</v>
      </c>
    </row>
    <row r="59" spans="1:24" s="6" customFormat="1" ht="16.2" thickTop="1" x14ac:dyDescent="0.35">
      <c r="A59" s="205" t="s">
        <v>60</v>
      </c>
      <c r="B59" s="206"/>
      <c r="C59" s="206"/>
      <c r="D59" s="206"/>
      <c r="E59" s="206"/>
      <c r="F59" s="206"/>
      <c r="G59" s="206"/>
      <c r="H59" s="206"/>
      <c r="I59" s="206"/>
      <c r="J59" s="206"/>
      <c r="K59" s="206"/>
      <c r="L59" s="206"/>
      <c r="M59" s="206"/>
      <c r="N59" s="206"/>
      <c r="O59" s="206"/>
      <c r="P59" s="206"/>
      <c r="Q59" s="207"/>
      <c r="R59" s="206"/>
      <c r="S59" s="206"/>
      <c r="T59" s="206"/>
      <c r="U59" s="206"/>
      <c r="V59" s="206"/>
      <c r="W59" s="206"/>
      <c r="X59" s="208"/>
    </row>
    <row r="60" spans="1:24" s="6" customFormat="1" ht="15.6" x14ac:dyDescent="0.35">
      <c r="A60" s="209" t="s">
        <v>26</v>
      </c>
      <c r="B60" s="166"/>
      <c r="C60" s="166"/>
      <c r="D60" s="166"/>
      <c r="E60" s="166"/>
      <c r="F60" s="166"/>
      <c r="G60" s="166"/>
      <c r="H60" s="163"/>
      <c r="I60" s="163">
        <v>0</v>
      </c>
      <c r="J60" s="163"/>
      <c r="K60" s="166"/>
      <c r="L60" s="166"/>
      <c r="M60" s="133">
        <f t="shared" ref="M60:M69" si="15">J60*L60</f>
        <v>0</v>
      </c>
      <c r="N60" s="63">
        <f t="shared" ref="N60:N69" si="16">M60*V60</f>
        <v>0</v>
      </c>
      <c r="O60" s="63">
        <f t="shared" ref="O60:O69" si="17">M60-N60</f>
        <v>0</v>
      </c>
      <c r="P60" s="167"/>
      <c r="Q60" s="66" t="s">
        <v>37</v>
      </c>
      <c r="R60" s="68">
        <f>IF(Q60="YES",M60,IF(F60&gt;B40,0,"Upisati iznos"))</f>
        <v>0</v>
      </c>
      <c r="S60" s="133">
        <f t="shared" ref="S60:S69" si="18">M60-R60</f>
        <v>0</v>
      </c>
      <c r="T60" s="65"/>
      <c r="U60" s="65"/>
      <c r="V60" s="65">
        <f>0.85</f>
        <v>0.85</v>
      </c>
      <c r="W60" s="133">
        <f t="shared" ref="W60:W69" si="19">R60*V60</f>
        <v>0</v>
      </c>
      <c r="X60" s="141">
        <f t="shared" ref="X60:X69" si="20">R60-W60</f>
        <v>0</v>
      </c>
    </row>
    <row r="61" spans="1:24" s="6" customFormat="1" ht="15.6" x14ac:dyDescent="0.35">
      <c r="A61" s="66" t="s">
        <v>27</v>
      </c>
      <c r="B61" s="164"/>
      <c r="C61" s="164"/>
      <c r="D61" s="164"/>
      <c r="E61" s="164"/>
      <c r="F61" s="164"/>
      <c r="G61" s="164"/>
      <c r="H61" s="165"/>
      <c r="I61" s="163">
        <v>0</v>
      </c>
      <c r="J61" s="165"/>
      <c r="K61" s="164"/>
      <c r="L61" s="166"/>
      <c r="M61" s="64">
        <f>J61*L61</f>
        <v>0</v>
      </c>
      <c r="N61" s="63">
        <f t="shared" si="16"/>
        <v>0</v>
      </c>
      <c r="O61" s="63">
        <f t="shared" si="17"/>
        <v>0</v>
      </c>
      <c r="P61" s="167"/>
      <c r="Q61" s="66" t="s">
        <v>37</v>
      </c>
      <c r="R61" s="68">
        <f>IF(Q61="YES",M61,IF(F61&gt;B41,0,"Upisati iznos"))</f>
        <v>0</v>
      </c>
      <c r="S61" s="64">
        <f t="shared" si="18"/>
        <v>0</v>
      </c>
      <c r="T61" s="65"/>
      <c r="U61" s="198"/>
      <c r="V61" s="65">
        <f t="shared" ref="V61:V69" si="21">0.85</f>
        <v>0.85</v>
      </c>
      <c r="W61" s="64">
        <f t="shared" si="19"/>
        <v>0</v>
      </c>
      <c r="X61" s="67">
        <f t="shared" si="20"/>
        <v>0</v>
      </c>
    </row>
    <row r="62" spans="1:24" s="6" customFormat="1" ht="15.6" x14ac:dyDescent="0.35">
      <c r="A62" s="66" t="s">
        <v>28</v>
      </c>
      <c r="B62" s="164"/>
      <c r="C62" s="164"/>
      <c r="D62" s="164"/>
      <c r="E62" s="164"/>
      <c r="F62" s="164"/>
      <c r="G62" s="164"/>
      <c r="H62" s="165"/>
      <c r="I62" s="163">
        <v>0</v>
      </c>
      <c r="J62" s="165"/>
      <c r="K62" s="164"/>
      <c r="L62" s="166"/>
      <c r="M62" s="64">
        <f>J62*L62</f>
        <v>0</v>
      </c>
      <c r="N62" s="63">
        <f t="shared" si="16"/>
        <v>0</v>
      </c>
      <c r="O62" s="63">
        <f t="shared" si="17"/>
        <v>0</v>
      </c>
      <c r="P62" s="167"/>
      <c r="Q62" s="66" t="s">
        <v>37</v>
      </c>
      <c r="R62" s="68">
        <f>IF(Q62="YES",M62,IF(F62&gt;B57,0,"Upisati iznos"))</f>
        <v>0</v>
      </c>
      <c r="S62" s="64">
        <f t="shared" si="18"/>
        <v>0</v>
      </c>
      <c r="T62" s="65"/>
      <c r="U62" s="198"/>
      <c r="V62" s="65">
        <f t="shared" si="21"/>
        <v>0.85</v>
      </c>
      <c r="W62" s="64">
        <f t="shared" si="19"/>
        <v>0</v>
      </c>
      <c r="X62" s="67">
        <f t="shared" si="20"/>
        <v>0</v>
      </c>
    </row>
    <row r="63" spans="1:24" s="6" customFormat="1" ht="15.6" x14ac:dyDescent="0.35">
      <c r="A63" s="66" t="s">
        <v>29</v>
      </c>
      <c r="B63" s="164"/>
      <c r="C63" s="164"/>
      <c r="D63" s="164"/>
      <c r="E63" s="164"/>
      <c r="F63" s="164"/>
      <c r="G63" s="164"/>
      <c r="H63" s="165"/>
      <c r="I63" s="163">
        <v>0</v>
      </c>
      <c r="J63" s="165"/>
      <c r="K63" s="164"/>
      <c r="L63" s="166"/>
      <c r="M63" s="64">
        <f t="shared" si="15"/>
        <v>0</v>
      </c>
      <c r="N63" s="63">
        <f t="shared" si="16"/>
        <v>0</v>
      </c>
      <c r="O63" s="63">
        <f t="shared" si="17"/>
        <v>0</v>
      </c>
      <c r="P63" s="167"/>
      <c r="Q63" s="66" t="s">
        <v>37</v>
      </c>
      <c r="R63" s="68">
        <f t="shared" ref="R63:R69" si="22">IF(Q63="YES",M63,IF(F63&gt;B58,0,"Upisati iznos"))</f>
        <v>0</v>
      </c>
      <c r="S63" s="64">
        <f t="shared" si="18"/>
        <v>0</v>
      </c>
      <c r="T63" s="65"/>
      <c r="U63" s="198"/>
      <c r="V63" s="65">
        <f t="shared" si="21"/>
        <v>0.85</v>
      </c>
      <c r="W63" s="64">
        <f t="shared" si="19"/>
        <v>0</v>
      </c>
      <c r="X63" s="67">
        <f t="shared" si="20"/>
        <v>0</v>
      </c>
    </row>
    <row r="64" spans="1:24" s="6" customFormat="1" ht="15.6" x14ac:dyDescent="0.35">
      <c r="A64" s="66" t="s">
        <v>30</v>
      </c>
      <c r="B64" s="164"/>
      <c r="C64" s="164"/>
      <c r="D64" s="164"/>
      <c r="E64" s="164"/>
      <c r="F64" s="164"/>
      <c r="G64" s="164"/>
      <c r="H64" s="165"/>
      <c r="I64" s="163">
        <v>0</v>
      </c>
      <c r="J64" s="165"/>
      <c r="K64" s="164"/>
      <c r="L64" s="166"/>
      <c r="M64" s="64">
        <f t="shared" si="15"/>
        <v>0</v>
      </c>
      <c r="N64" s="63">
        <f t="shared" si="16"/>
        <v>0</v>
      </c>
      <c r="O64" s="63">
        <f t="shared" si="17"/>
        <v>0</v>
      </c>
      <c r="P64" s="167"/>
      <c r="Q64" s="66" t="s">
        <v>37</v>
      </c>
      <c r="R64" s="68">
        <f>IF(Q64="YES",M64,IF(F64&gt;B59,0,"Upisati iznos"))</f>
        <v>0</v>
      </c>
      <c r="S64" s="64">
        <f t="shared" si="18"/>
        <v>0</v>
      </c>
      <c r="T64" s="65"/>
      <c r="U64" s="198"/>
      <c r="V64" s="65">
        <f t="shared" si="21"/>
        <v>0.85</v>
      </c>
      <c r="W64" s="64">
        <f t="shared" si="19"/>
        <v>0</v>
      </c>
      <c r="X64" s="67">
        <f t="shared" si="20"/>
        <v>0</v>
      </c>
    </row>
    <row r="65" spans="1:24" s="6" customFormat="1" ht="15.6" x14ac:dyDescent="0.35">
      <c r="A65" s="66" t="s">
        <v>31</v>
      </c>
      <c r="B65" s="164"/>
      <c r="C65" s="164"/>
      <c r="D65" s="164"/>
      <c r="E65" s="164"/>
      <c r="F65" s="164"/>
      <c r="G65" s="164"/>
      <c r="H65" s="165"/>
      <c r="I65" s="163">
        <v>0</v>
      </c>
      <c r="J65" s="165"/>
      <c r="K65" s="164"/>
      <c r="L65" s="166"/>
      <c r="M65" s="64">
        <f t="shared" si="15"/>
        <v>0</v>
      </c>
      <c r="N65" s="63">
        <f t="shared" si="16"/>
        <v>0</v>
      </c>
      <c r="O65" s="63">
        <f t="shared" si="17"/>
        <v>0</v>
      </c>
      <c r="P65" s="167"/>
      <c r="Q65" s="66" t="s">
        <v>37</v>
      </c>
      <c r="R65" s="68">
        <f t="shared" si="22"/>
        <v>0</v>
      </c>
      <c r="S65" s="64">
        <f t="shared" si="18"/>
        <v>0</v>
      </c>
      <c r="T65" s="65"/>
      <c r="U65" s="198"/>
      <c r="V65" s="65">
        <f t="shared" si="21"/>
        <v>0.85</v>
      </c>
      <c r="W65" s="64">
        <f t="shared" si="19"/>
        <v>0</v>
      </c>
      <c r="X65" s="67">
        <f t="shared" si="20"/>
        <v>0</v>
      </c>
    </row>
    <row r="66" spans="1:24" s="6" customFormat="1" ht="15.6" x14ac:dyDescent="0.35">
      <c r="A66" s="66" t="s">
        <v>32</v>
      </c>
      <c r="B66" s="164"/>
      <c r="C66" s="164"/>
      <c r="D66" s="164"/>
      <c r="E66" s="164"/>
      <c r="F66" s="164"/>
      <c r="G66" s="164"/>
      <c r="H66" s="165"/>
      <c r="I66" s="163">
        <v>0</v>
      </c>
      <c r="J66" s="163"/>
      <c r="K66" s="164"/>
      <c r="L66" s="166"/>
      <c r="M66" s="64">
        <f t="shared" si="15"/>
        <v>0</v>
      </c>
      <c r="N66" s="63">
        <f t="shared" si="16"/>
        <v>0</v>
      </c>
      <c r="O66" s="63">
        <f t="shared" si="17"/>
        <v>0</v>
      </c>
      <c r="P66" s="167"/>
      <c r="Q66" s="66" t="s">
        <v>37</v>
      </c>
      <c r="R66" s="68">
        <f t="shared" si="22"/>
        <v>0</v>
      </c>
      <c r="S66" s="64">
        <f t="shared" si="18"/>
        <v>0</v>
      </c>
      <c r="T66" s="65"/>
      <c r="U66" s="198"/>
      <c r="V66" s="65">
        <f t="shared" si="21"/>
        <v>0.85</v>
      </c>
      <c r="W66" s="64">
        <f t="shared" si="19"/>
        <v>0</v>
      </c>
      <c r="X66" s="67">
        <f t="shared" si="20"/>
        <v>0</v>
      </c>
    </row>
    <row r="67" spans="1:24" s="6" customFormat="1" ht="15.6" x14ac:dyDescent="0.35">
      <c r="A67" s="66" t="s">
        <v>33</v>
      </c>
      <c r="B67" s="164"/>
      <c r="C67" s="164"/>
      <c r="D67" s="164"/>
      <c r="E67" s="164"/>
      <c r="F67" s="164"/>
      <c r="G67" s="164"/>
      <c r="H67" s="165"/>
      <c r="I67" s="163">
        <v>0</v>
      </c>
      <c r="J67" s="163"/>
      <c r="K67" s="164"/>
      <c r="L67" s="166"/>
      <c r="M67" s="64">
        <f t="shared" si="15"/>
        <v>0</v>
      </c>
      <c r="N67" s="63">
        <f t="shared" si="16"/>
        <v>0</v>
      </c>
      <c r="O67" s="63">
        <f t="shared" si="17"/>
        <v>0</v>
      </c>
      <c r="P67" s="167"/>
      <c r="Q67" s="66" t="s">
        <v>37</v>
      </c>
      <c r="R67" s="68">
        <f t="shared" si="22"/>
        <v>0</v>
      </c>
      <c r="S67" s="64">
        <f t="shared" si="18"/>
        <v>0</v>
      </c>
      <c r="T67" s="65"/>
      <c r="U67" s="198"/>
      <c r="V67" s="65">
        <f t="shared" si="21"/>
        <v>0.85</v>
      </c>
      <c r="W67" s="64">
        <f t="shared" si="19"/>
        <v>0</v>
      </c>
      <c r="X67" s="67">
        <f t="shared" si="20"/>
        <v>0</v>
      </c>
    </row>
    <row r="68" spans="1:24" s="6" customFormat="1" ht="15.6" x14ac:dyDescent="0.35">
      <c r="A68" s="66" t="s">
        <v>34</v>
      </c>
      <c r="B68" s="164"/>
      <c r="C68" s="164"/>
      <c r="D68" s="164"/>
      <c r="E68" s="164"/>
      <c r="F68" s="164"/>
      <c r="G68" s="164"/>
      <c r="H68" s="165"/>
      <c r="I68" s="163">
        <v>0</v>
      </c>
      <c r="J68" s="163"/>
      <c r="K68" s="164"/>
      <c r="L68" s="166"/>
      <c r="M68" s="64">
        <f t="shared" si="15"/>
        <v>0</v>
      </c>
      <c r="N68" s="63">
        <f t="shared" si="16"/>
        <v>0</v>
      </c>
      <c r="O68" s="63">
        <f t="shared" si="17"/>
        <v>0</v>
      </c>
      <c r="P68" s="167"/>
      <c r="Q68" s="66" t="s">
        <v>37</v>
      </c>
      <c r="R68" s="68">
        <f t="shared" si="22"/>
        <v>0</v>
      </c>
      <c r="S68" s="64">
        <f t="shared" si="18"/>
        <v>0</v>
      </c>
      <c r="T68" s="65"/>
      <c r="U68" s="198"/>
      <c r="V68" s="65">
        <f t="shared" si="21"/>
        <v>0.85</v>
      </c>
      <c r="W68" s="64">
        <f t="shared" si="19"/>
        <v>0</v>
      </c>
      <c r="X68" s="67">
        <f t="shared" si="20"/>
        <v>0</v>
      </c>
    </row>
    <row r="69" spans="1:24" s="6" customFormat="1" ht="16.2" thickBot="1" x14ac:dyDescent="0.4">
      <c r="A69" s="66" t="s">
        <v>35</v>
      </c>
      <c r="B69" s="164"/>
      <c r="C69" s="164"/>
      <c r="D69" s="164"/>
      <c r="E69" s="164"/>
      <c r="F69" s="164"/>
      <c r="G69" s="164"/>
      <c r="H69" s="165"/>
      <c r="I69" s="163">
        <v>0</v>
      </c>
      <c r="J69" s="163"/>
      <c r="K69" s="164"/>
      <c r="L69" s="166"/>
      <c r="M69" s="64">
        <f t="shared" si="15"/>
        <v>0</v>
      </c>
      <c r="N69" s="63">
        <f t="shared" si="16"/>
        <v>0</v>
      </c>
      <c r="O69" s="63">
        <f t="shared" si="17"/>
        <v>0</v>
      </c>
      <c r="P69" s="167"/>
      <c r="Q69" s="66" t="s">
        <v>37</v>
      </c>
      <c r="R69" s="68">
        <f t="shared" si="22"/>
        <v>0</v>
      </c>
      <c r="S69" s="64">
        <f t="shared" si="18"/>
        <v>0</v>
      </c>
      <c r="T69" s="65"/>
      <c r="U69" s="198"/>
      <c r="V69" s="65">
        <f t="shared" si="21"/>
        <v>0.85</v>
      </c>
      <c r="W69" s="64">
        <f t="shared" si="19"/>
        <v>0</v>
      </c>
      <c r="X69" s="67">
        <f t="shared" si="20"/>
        <v>0</v>
      </c>
    </row>
    <row r="70" spans="1:24" s="6" customFormat="1" ht="16.8" thickTop="1" thickBot="1" x14ac:dyDescent="0.4">
      <c r="A70" s="210" t="s">
        <v>0</v>
      </c>
      <c r="B70" s="211"/>
      <c r="C70" s="211"/>
      <c r="D70" s="211"/>
      <c r="E70" s="211"/>
      <c r="F70" s="211"/>
      <c r="G70" s="211"/>
      <c r="H70" s="212">
        <f>SUM(H60:H69)</f>
        <v>0</v>
      </c>
      <c r="I70" s="212">
        <f>SUM(I60:I69)</f>
        <v>0</v>
      </c>
      <c r="J70" s="213">
        <f>SUM(J60:J69)</f>
        <v>0</v>
      </c>
      <c r="K70" s="214"/>
      <c r="L70" s="214"/>
      <c r="M70" s="215">
        <f>SUM(M60:M69)</f>
        <v>0</v>
      </c>
      <c r="N70" s="215">
        <f>SUM(N60:N69)</f>
        <v>0</v>
      </c>
      <c r="O70" s="215">
        <f>SUM(O60:O69)</f>
        <v>0</v>
      </c>
      <c r="P70" s="215"/>
      <c r="Q70" s="216"/>
      <c r="R70" s="215">
        <f>SUM(R60:R69)</f>
        <v>0</v>
      </c>
      <c r="S70" s="215">
        <f>SUM(S60:S69)</f>
        <v>0</v>
      </c>
      <c r="T70" s="215"/>
      <c r="U70" s="215"/>
      <c r="V70" s="215"/>
      <c r="W70" s="215">
        <f>SUM(W60:W69)</f>
        <v>0</v>
      </c>
      <c r="X70" s="217">
        <f>SUM(X60:X69)</f>
        <v>0</v>
      </c>
    </row>
    <row r="71" spans="1:24" s="6" customFormat="1" ht="16.2" thickTop="1" x14ac:dyDescent="0.35">
      <c r="A71" s="218" t="s">
        <v>71</v>
      </c>
      <c r="B71" s="219"/>
      <c r="C71" s="219"/>
      <c r="D71" s="219"/>
      <c r="E71" s="219"/>
      <c r="F71" s="219"/>
      <c r="G71" s="219"/>
      <c r="H71" s="219"/>
      <c r="I71" s="219"/>
      <c r="J71" s="219"/>
      <c r="K71" s="219"/>
      <c r="L71" s="219"/>
      <c r="M71" s="219"/>
      <c r="N71" s="219"/>
      <c r="O71" s="219"/>
      <c r="P71" s="219"/>
      <c r="Q71" s="220"/>
      <c r="R71" s="219"/>
      <c r="S71" s="219"/>
      <c r="T71" s="219"/>
      <c r="U71" s="219"/>
      <c r="V71" s="219"/>
      <c r="W71" s="219"/>
      <c r="X71" s="221"/>
    </row>
    <row r="72" spans="1:24" s="6" customFormat="1" ht="15.6" x14ac:dyDescent="0.35">
      <c r="A72" s="209" t="s">
        <v>135</v>
      </c>
      <c r="B72" s="166"/>
      <c r="C72" s="166"/>
      <c r="D72" s="166"/>
      <c r="E72" s="166"/>
      <c r="F72" s="222"/>
      <c r="G72" s="166"/>
      <c r="H72" s="163"/>
      <c r="I72" s="163">
        <v>0</v>
      </c>
      <c r="J72" s="163"/>
      <c r="K72" s="166"/>
      <c r="L72" s="166"/>
      <c r="M72" s="133">
        <f t="shared" ref="M72:M81" si="23">J72*L72</f>
        <v>0</v>
      </c>
      <c r="N72" s="63">
        <f t="shared" ref="N72:N81" si="24">M72*V72</f>
        <v>0</v>
      </c>
      <c r="O72" s="63">
        <f t="shared" ref="O72:O81" si="25">M72-N72</f>
        <v>0</v>
      </c>
      <c r="P72" s="167"/>
      <c r="Q72" s="209" t="s">
        <v>37</v>
      </c>
      <c r="R72" s="68">
        <f t="shared" ref="R72:R81" si="26">IF(Q72="YES",M72,IF(F72&gt;B67,0,"Upisati iznos"))</f>
        <v>0</v>
      </c>
      <c r="S72" s="133">
        <f t="shared" ref="S72:S81" si="27">M72-R72</f>
        <v>0</v>
      </c>
      <c r="T72" s="65"/>
      <c r="U72" s="65"/>
      <c r="V72" s="65">
        <f>0.85</f>
        <v>0.85</v>
      </c>
      <c r="W72" s="133">
        <f t="shared" ref="W72:W81" si="28">R72*V72</f>
        <v>0</v>
      </c>
      <c r="X72" s="141">
        <f t="shared" ref="X72:X81" si="29">R72-W72</f>
        <v>0</v>
      </c>
    </row>
    <row r="73" spans="1:24" s="6" customFormat="1" ht="15.6" x14ac:dyDescent="0.35">
      <c r="A73" s="66" t="s">
        <v>136</v>
      </c>
      <c r="B73" s="164"/>
      <c r="C73" s="164"/>
      <c r="D73" s="164"/>
      <c r="E73" s="164"/>
      <c r="F73" s="164"/>
      <c r="G73" s="164"/>
      <c r="H73" s="165"/>
      <c r="I73" s="163">
        <v>0</v>
      </c>
      <c r="J73" s="165"/>
      <c r="K73" s="164"/>
      <c r="L73" s="166"/>
      <c r="M73" s="64">
        <f t="shared" si="23"/>
        <v>0</v>
      </c>
      <c r="N73" s="63">
        <f t="shared" si="24"/>
        <v>0</v>
      </c>
      <c r="O73" s="63">
        <f t="shared" si="25"/>
        <v>0</v>
      </c>
      <c r="P73" s="167"/>
      <c r="Q73" s="209" t="s">
        <v>37</v>
      </c>
      <c r="R73" s="68">
        <f t="shared" si="26"/>
        <v>0</v>
      </c>
      <c r="S73" s="64">
        <f t="shared" si="27"/>
        <v>0</v>
      </c>
      <c r="T73" s="65"/>
      <c r="U73" s="198"/>
      <c r="V73" s="65">
        <f t="shared" ref="V73:V81" si="30">0.85</f>
        <v>0.85</v>
      </c>
      <c r="W73" s="64">
        <f t="shared" si="28"/>
        <v>0</v>
      </c>
      <c r="X73" s="67">
        <f t="shared" si="29"/>
        <v>0</v>
      </c>
    </row>
    <row r="74" spans="1:24" s="6" customFormat="1" ht="15.6" x14ac:dyDescent="0.35">
      <c r="A74" s="66" t="s">
        <v>137</v>
      </c>
      <c r="B74" s="164"/>
      <c r="C74" s="164"/>
      <c r="D74" s="164"/>
      <c r="E74" s="164"/>
      <c r="F74" s="164"/>
      <c r="G74" s="164"/>
      <c r="H74" s="165"/>
      <c r="I74" s="163">
        <v>0</v>
      </c>
      <c r="J74" s="163"/>
      <c r="K74" s="164"/>
      <c r="L74" s="166"/>
      <c r="M74" s="64">
        <f t="shared" si="23"/>
        <v>0</v>
      </c>
      <c r="N74" s="63">
        <f t="shared" si="24"/>
        <v>0</v>
      </c>
      <c r="O74" s="63">
        <f t="shared" si="25"/>
        <v>0</v>
      </c>
      <c r="P74" s="167"/>
      <c r="Q74" s="209" t="s">
        <v>37</v>
      </c>
      <c r="R74" s="68">
        <f t="shared" si="26"/>
        <v>0</v>
      </c>
      <c r="S74" s="64">
        <f t="shared" si="27"/>
        <v>0</v>
      </c>
      <c r="T74" s="65"/>
      <c r="U74" s="198"/>
      <c r="V74" s="65">
        <f t="shared" si="30"/>
        <v>0.85</v>
      </c>
      <c r="W74" s="64">
        <f t="shared" si="28"/>
        <v>0</v>
      </c>
      <c r="X74" s="67">
        <f t="shared" si="29"/>
        <v>0</v>
      </c>
    </row>
    <row r="75" spans="1:24" s="6" customFormat="1" ht="15.6" x14ac:dyDescent="0.35">
      <c r="A75" s="66" t="s">
        <v>138</v>
      </c>
      <c r="B75" s="164"/>
      <c r="C75" s="164"/>
      <c r="D75" s="164"/>
      <c r="E75" s="164"/>
      <c r="F75" s="164"/>
      <c r="G75" s="164"/>
      <c r="H75" s="165"/>
      <c r="I75" s="163">
        <v>0</v>
      </c>
      <c r="J75" s="163"/>
      <c r="K75" s="164"/>
      <c r="L75" s="166"/>
      <c r="M75" s="64">
        <f t="shared" si="23"/>
        <v>0</v>
      </c>
      <c r="N75" s="63">
        <f t="shared" si="24"/>
        <v>0</v>
      </c>
      <c r="O75" s="63">
        <f t="shared" si="25"/>
        <v>0</v>
      </c>
      <c r="P75" s="167"/>
      <c r="Q75" s="209" t="s">
        <v>37</v>
      </c>
      <c r="R75" s="68">
        <f t="shared" si="26"/>
        <v>0</v>
      </c>
      <c r="S75" s="64">
        <f t="shared" si="27"/>
        <v>0</v>
      </c>
      <c r="T75" s="65"/>
      <c r="U75" s="198"/>
      <c r="V75" s="65">
        <f t="shared" si="30"/>
        <v>0.85</v>
      </c>
      <c r="W75" s="64">
        <f t="shared" si="28"/>
        <v>0</v>
      </c>
      <c r="X75" s="67">
        <f t="shared" si="29"/>
        <v>0</v>
      </c>
    </row>
    <row r="76" spans="1:24" s="6" customFormat="1" ht="15.6" x14ac:dyDescent="0.35">
      <c r="A76" s="66" t="s">
        <v>139</v>
      </c>
      <c r="B76" s="164"/>
      <c r="C76" s="164"/>
      <c r="D76" s="164"/>
      <c r="E76" s="164"/>
      <c r="F76" s="164"/>
      <c r="G76" s="164"/>
      <c r="H76" s="165"/>
      <c r="I76" s="163">
        <v>0</v>
      </c>
      <c r="J76" s="163"/>
      <c r="K76" s="164"/>
      <c r="L76" s="166"/>
      <c r="M76" s="64">
        <f t="shared" si="23"/>
        <v>0</v>
      </c>
      <c r="N76" s="63">
        <f t="shared" si="24"/>
        <v>0</v>
      </c>
      <c r="O76" s="63">
        <f t="shared" si="25"/>
        <v>0</v>
      </c>
      <c r="P76" s="167"/>
      <c r="Q76" s="209" t="s">
        <v>37</v>
      </c>
      <c r="R76" s="68">
        <f t="shared" si="26"/>
        <v>0</v>
      </c>
      <c r="S76" s="64">
        <f t="shared" si="27"/>
        <v>0</v>
      </c>
      <c r="T76" s="65"/>
      <c r="U76" s="198"/>
      <c r="V76" s="65">
        <f t="shared" si="30"/>
        <v>0.85</v>
      </c>
      <c r="W76" s="64">
        <f t="shared" si="28"/>
        <v>0</v>
      </c>
      <c r="X76" s="67">
        <f t="shared" si="29"/>
        <v>0</v>
      </c>
    </row>
    <row r="77" spans="1:24" s="6" customFormat="1" ht="15.6" x14ac:dyDescent="0.35">
      <c r="A77" s="66" t="s">
        <v>140</v>
      </c>
      <c r="B77" s="164"/>
      <c r="C77" s="164"/>
      <c r="D77" s="164"/>
      <c r="E77" s="164"/>
      <c r="F77" s="164"/>
      <c r="G77" s="164"/>
      <c r="H77" s="165"/>
      <c r="I77" s="163">
        <v>0</v>
      </c>
      <c r="J77" s="163"/>
      <c r="K77" s="164"/>
      <c r="L77" s="166"/>
      <c r="M77" s="64">
        <f t="shared" si="23"/>
        <v>0</v>
      </c>
      <c r="N77" s="63">
        <f t="shared" si="24"/>
        <v>0</v>
      </c>
      <c r="O77" s="63">
        <f t="shared" si="25"/>
        <v>0</v>
      </c>
      <c r="P77" s="167"/>
      <c r="Q77" s="209" t="s">
        <v>37</v>
      </c>
      <c r="R77" s="68">
        <f t="shared" si="26"/>
        <v>0</v>
      </c>
      <c r="S77" s="64">
        <f t="shared" si="27"/>
        <v>0</v>
      </c>
      <c r="T77" s="65"/>
      <c r="U77" s="198"/>
      <c r="V77" s="65">
        <f t="shared" si="30"/>
        <v>0.85</v>
      </c>
      <c r="W77" s="64">
        <f t="shared" si="28"/>
        <v>0</v>
      </c>
      <c r="X77" s="67">
        <f t="shared" si="29"/>
        <v>0</v>
      </c>
    </row>
    <row r="78" spans="1:24" s="6" customFormat="1" ht="15.6" x14ac:dyDescent="0.35">
      <c r="A78" s="66" t="s">
        <v>141</v>
      </c>
      <c r="B78" s="164"/>
      <c r="C78" s="164"/>
      <c r="D78" s="164"/>
      <c r="E78" s="164"/>
      <c r="F78" s="164"/>
      <c r="G78" s="164"/>
      <c r="H78" s="165"/>
      <c r="I78" s="163">
        <v>0</v>
      </c>
      <c r="J78" s="163"/>
      <c r="K78" s="164"/>
      <c r="L78" s="166"/>
      <c r="M78" s="64">
        <f t="shared" si="23"/>
        <v>0</v>
      </c>
      <c r="N78" s="63">
        <f t="shared" si="24"/>
        <v>0</v>
      </c>
      <c r="O78" s="63">
        <f t="shared" si="25"/>
        <v>0</v>
      </c>
      <c r="P78" s="167"/>
      <c r="Q78" s="209" t="s">
        <v>37</v>
      </c>
      <c r="R78" s="68">
        <f t="shared" si="26"/>
        <v>0</v>
      </c>
      <c r="S78" s="64">
        <f t="shared" si="27"/>
        <v>0</v>
      </c>
      <c r="T78" s="65"/>
      <c r="U78" s="198"/>
      <c r="V78" s="65">
        <f t="shared" si="30"/>
        <v>0.85</v>
      </c>
      <c r="W78" s="64">
        <f t="shared" si="28"/>
        <v>0</v>
      </c>
      <c r="X78" s="67">
        <f t="shared" si="29"/>
        <v>0</v>
      </c>
    </row>
    <row r="79" spans="1:24" s="6" customFormat="1" ht="15.6" x14ac:dyDescent="0.35">
      <c r="A79" s="66" t="s">
        <v>142</v>
      </c>
      <c r="B79" s="164"/>
      <c r="C79" s="164"/>
      <c r="D79" s="164"/>
      <c r="E79" s="164"/>
      <c r="F79" s="164"/>
      <c r="G79" s="164"/>
      <c r="H79" s="165"/>
      <c r="I79" s="163">
        <v>0</v>
      </c>
      <c r="J79" s="163"/>
      <c r="K79" s="164"/>
      <c r="L79" s="166"/>
      <c r="M79" s="64">
        <f t="shared" si="23"/>
        <v>0</v>
      </c>
      <c r="N79" s="63">
        <f t="shared" si="24"/>
        <v>0</v>
      </c>
      <c r="O79" s="63">
        <f t="shared" si="25"/>
        <v>0</v>
      </c>
      <c r="P79" s="167"/>
      <c r="Q79" s="209" t="s">
        <v>37</v>
      </c>
      <c r="R79" s="68">
        <f t="shared" si="26"/>
        <v>0</v>
      </c>
      <c r="S79" s="64">
        <f t="shared" si="27"/>
        <v>0</v>
      </c>
      <c r="T79" s="65"/>
      <c r="U79" s="198"/>
      <c r="V79" s="65">
        <f t="shared" si="30"/>
        <v>0.85</v>
      </c>
      <c r="W79" s="64">
        <f t="shared" si="28"/>
        <v>0</v>
      </c>
      <c r="X79" s="67">
        <f t="shared" si="29"/>
        <v>0</v>
      </c>
    </row>
    <row r="80" spans="1:24" s="6" customFormat="1" ht="15.6" x14ac:dyDescent="0.35">
      <c r="A80" s="66" t="s">
        <v>143</v>
      </c>
      <c r="B80" s="164"/>
      <c r="C80" s="164"/>
      <c r="D80" s="164"/>
      <c r="E80" s="164"/>
      <c r="F80" s="164"/>
      <c r="G80" s="164"/>
      <c r="H80" s="165"/>
      <c r="I80" s="163">
        <v>0</v>
      </c>
      <c r="J80" s="163"/>
      <c r="K80" s="164"/>
      <c r="L80" s="166"/>
      <c r="M80" s="64">
        <f t="shared" si="23"/>
        <v>0</v>
      </c>
      <c r="N80" s="63">
        <f t="shared" si="24"/>
        <v>0</v>
      </c>
      <c r="O80" s="63">
        <f t="shared" si="25"/>
        <v>0</v>
      </c>
      <c r="P80" s="167"/>
      <c r="Q80" s="209" t="s">
        <v>37</v>
      </c>
      <c r="R80" s="68">
        <f t="shared" si="26"/>
        <v>0</v>
      </c>
      <c r="S80" s="64">
        <f t="shared" si="27"/>
        <v>0</v>
      </c>
      <c r="T80" s="65"/>
      <c r="U80" s="198"/>
      <c r="V80" s="65">
        <f t="shared" si="30"/>
        <v>0.85</v>
      </c>
      <c r="W80" s="64">
        <f t="shared" si="28"/>
        <v>0</v>
      </c>
      <c r="X80" s="67">
        <f t="shared" si="29"/>
        <v>0</v>
      </c>
    </row>
    <row r="81" spans="1:24" s="6" customFormat="1" ht="16.2" thickBot="1" x14ac:dyDescent="0.4">
      <c r="A81" s="66" t="s">
        <v>144</v>
      </c>
      <c r="B81" s="164"/>
      <c r="C81" s="164"/>
      <c r="D81" s="164"/>
      <c r="E81" s="164"/>
      <c r="F81" s="164"/>
      <c r="G81" s="164"/>
      <c r="H81" s="165"/>
      <c r="I81" s="163">
        <v>0</v>
      </c>
      <c r="J81" s="163"/>
      <c r="K81" s="164"/>
      <c r="L81" s="166"/>
      <c r="M81" s="64">
        <f t="shared" si="23"/>
        <v>0</v>
      </c>
      <c r="N81" s="63">
        <f t="shared" si="24"/>
        <v>0</v>
      </c>
      <c r="O81" s="63">
        <f t="shared" si="25"/>
        <v>0</v>
      </c>
      <c r="P81" s="167"/>
      <c r="Q81" s="209" t="s">
        <v>37</v>
      </c>
      <c r="R81" s="68">
        <f t="shared" si="26"/>
        <v>0</v>
      </c>
      <c r="S81" s="64">
        <f t="shared" si="27"/>
        <v>0</v>
      </c>
      <c r="T81" s="65"/>
      <c r="U81" s="198"/>
      <c r="V81" s="65">
        <f t="shared" si="30"/>
        <v>0.85</v>
      </c>
      <c r="W81" s="64">
        <f t="shared" si="28"/>
        <v>0</v>
      </c>
      <c r="X81" s="67">
        <f t="shared" si="29"/>
        <v>0</v>
      </c>
    </row>
    <row r="82" spans="1:24" s="6" customFormat="1" ht="16.8" thickTop="1" thickBot="1" x14ac:dyDescent="0.4">
      <c r="A82" s="223" t="s">
        <v>0</v>
      </c>
      <c r="B82" s="224"/>
      <c r="C82" s="224"/>
      <c r="D82" s="224"/>
      <c r="E82" s="224"/>
      <c r="F82" s="224"/>
      <c r="G82" s="224"/>
      <c r="H82" s="225">
        <f>SUM(H72:H81)</f>
        <v>0</v>
      </c>
      <c r="I82" s="225">
        <f>SUM(I72:I81)</f>
        <v>0</v>
      </c>
      <c r="J82" s="225">
        <f>SUM(J72:J81)</f>
        <v>0</v>
      </c>
      <c r="K82" s="224"/>
      <c r="L82" s="224"/>
      <c r="M82" s="226">
        <f>SUM(M72:M81)</f>
        <v>0</v>
      </c>
      <c r="N82" s="226">
        <f>SUM(N72:N81)</f>
        <v>0</v>
      </c>
      <c r="O82" s="226">
        <f>SUM(O72:O81)</f>
        <v>0</v>
      </c>
      <c r="P82" s="226"/>
      <c r="Q82" s="227"/>
      <c r="R82" s="226">
        <f>SUM(R72:R81)</f>
        <v>0</v>
      </c>
      <c r="S82" s="226">
        <f>SUM(S72:S81)</f>
        <v>0</v>
      </c>
      <c r="T82" s="226"/>
      <c r="U82" s="226"/>
      <c r="V82" s="226"/>
      <c r="W82" s="226">
        <f>SUM(W72:W81)</f>
        <v>0</v>
      </c>
      <c r="X82" s="228">
        <f>SUM(X72:X81)</f>
        <v>0</v>
      </c>
    </row>
    <row r="83" spans="1:24" s="26" customFormat="1" ht="16.8" thickTop="1" thickBot="1" x14ac:dyDescent="0.4">
      <c r="A83" s="229" t="s">
        <v>0</v>
      </c>
      <c r="B83" s="230"/>
      <c r="C83" s="230"/>
      <c r="D83" s="230"/>
      <c r="E83" s="230"/>
      <c r="F83" s="230"/>
      <c r="G83" s="230"/>
      <c r="H83" s="230"/>
      <c r="I83" s="230"/>
      <c r="J83" s="230"/>
      <c r="K83" s="230"/>
      <c r="L83" s="230"/>
      <c r="M83" s="231">
        <f>M28+M29+M30+M31+M58+M70+M82</f>
        <v>0</v>
      </c>
      <c r="N83" s="231">
        <f>N28+N29+N30+N31+N58+N70+N82</f>
        <v>0</v>
      </c>
      <c r="O83" s="231">
        <f>O28+O29+O30+O31+O58+O70+O82</f>
        <v>0</v>
      </c>
      <c r="P83" s="231"/>
      <c r="Q83" s="232"/>
      <c r="R83" s="231">
        <f>R28+R29+R30+R31+R58+R70+R82</f>
        <v>0</v>
      </c>
      <c r="S83" s="231">
        <f>S28+S29+S30+S31+S58+S70+S82</f>
        <v>0</v>
      </c>
      <c r="T83" s="231"/>
      <c r="U83" s="231">
        <f>U28+U29+U30+U31+U58+U70+U82</f>
        <v>0</v>
      </c>
      <c r="V83" s="231"/>
      <c r="W83" s="231">
        <f>W28+W29+W30+W31+W58+W70+W82</f>
        <v>0</v>
      </c>
      <c r="X83" s="233">
        <f>X28+X29+X30+X31+X58+X70+X82</f>
        <v>0</v>
      </c>
    </row>
    <row r="84" spans="1:24" s="26" customFormat="1" ht="15.6" x14ac:dyDescent="0.35">
      <c r="M84" s="27"/>
      <c r="N84" s="27"/>
      <c r="O84" s="27"/>
      <c r="P84" s="27"/>
      <c r="Q84" s="27"/>
      <c r="R84" s="27"/>
      <c r="S84" s="27"/>
      <c r="T84" s="27"/>
      <c r="U84" s="27"/>
      <c r="V84" s="27"/>
      <c r="W84" s="27"/>
      <c r="X84" s="27"/>
    </row>
    <row r="85" spans="1:24" s="26" customFormat="1" ht="15.6" x14ac:dyDescent="0.35">
      <c r="M85" s="27"/>
      <c r="N85" s="27"/>
      <c r="O85" s="27"/>
      <c r="P85" s="27"/>
      <c r="Q85" s="27"/>
      <c r="R85" s="27"/>
      <c r="S85" s="27"/>
      <c r="T85" s="27"/>
      <c r="U85" s="27"/>
      <c r="V85" s="27"/>
      <c r="W85" s="27"/>
      <c r="X85" s="27"/>
    </row>
    <row r="86" spans="1:24" s="26" customFormat="1" ht="16.2" thickBot="1" x14ac:dyDescent="0.4">
      <c r="M86" s="27"/>
      <c r="N86" s="27"/>
      <c r="O86" s="27"/>
      <c r="P86" s="27"/>
      <c r="Q86" s="27"/>
      <c r="R86" s="270" t="s">
        <v>61</v>
      </c>
      <c r="S86" s="270"/>
      <c r="T86" s="270"/>
      <c r="U86" s="270"/>
      <c r="V86" s="270"/>
      <c r="W86" s="270"/>
      <c r="X86" s="270"/>
    </row>
    <row r="87" spans="1:24" s="6" customFormat="1" ht="51" customHeight="1" x14ac:dyDescent="0.4">
      <c r="R87" s="60"/>
      <c r="S87" s="61" t="s">
        <v>45</v>
      </c>
      <c r="T87" s="61" t="s">
        <v>62</v>
      </c>
      <c r="U87" s="61" t="s">
        <v>63</v>
      </c>
      <c r="V87" s="61" t="s">
        <v>64</v>
      </c>
      <c r="W87" s="61" t="s">
        <v>65</v>
      </c>
      <c r="X87" s="62" t="s">
        <v>50</v>
      </c>
    </row>
    <row r="88" spans="1:24" s="6" customFormat="1" ht="24.75" customHeight="1" x14ac:dyDescent="0.35">
      <c r="L88" s="26"/>
      <c r="M88" s="27"/>
      <c r="R88" s="28" t="s">
        <v>72</v>
      </c>
      <c r="S88" s="29">
        <f>M28</f>
        <v>0</v>
      </c>
      <c r="T88" s="29">
        <f t="shared" ref="T88:U91" si="31">R28</f>
        <v>0</v>
      </c>
      <c r="U88" s="30">
        <f t="shared" si="31"/>
        <v>0</v>
      </c>
      <c r="V88" s="31">
        <f>IF(S88,T88/S88,0)</f>
        <v>0</v>
      </c>
      <c r="W88" s="29">
        <f t="shared" ref="W88:X91" si="32">W28</f>
        <v>0</v>
      </c>
      <c r="X88" s="32">
        <f t="shared" si="32"/>
        <v>0</v>
      </c>
    </row>
    <row r="89" spans="1:24" s="6" customFormat="1" ht="24" customHeight="1" x14ac:dyDescent="0.35">
      <c r="R89" s="33" t="s">
        <v>59</v>
      </c>
      <c r="S89" s="14">
        <f>M29</f>
        <v>0</v>
      </c>
      <c r="T89" s="14">
        <f t="shared" si="31"/>
        <v>0</v>
      </c>
      <c r="U89" s="34">
        <f t="shared" si="31"/>
        <v>0</v>
      </c>
      <c r="V89" s="35">
        <f t="shared" ref="V89:V94" si="33">IF(S89,T89/S89,0)</f>
        <v>0</v>
      </c>
      <c r="W89" s="14">
        <f t="shared" si="32"/>
        <v>0</v>
      </c>
      <c r="X89" s="15">
        <f t="shared" si="32"/>
        <v>0</v>
      </c>
    </row>
    <row r="90" spans="1:24" s="6" customFormat="1" ht="31.2" x14ac:dyDescent="0.35">
      <c r="R90" s="58" t="s">
        <v>68</v>
      </c>
      <c r="S90" s="17">
        <f>M30</f>
        <v>0</v>
      </c>
      <c r="T90" s="17">
        <f t="shared" si="31"/>
        <v>0</v>
      </c>
      <c r="U90" s="36">
        <f t="shared" si="31"/>
        <v>0</v>
      </c>
      <c r="V90" s="37">
        <f t="shared" si="33"/>
        <v>0</v>
      </c>
      <c r="W90" s="17">
        <f t="shared" si="32"/>
        <v>0</v>
      </c>
      <c r="X90" s="18">
        <f t="shared" si="32"/>
        <v>0</v>
      </c>
    </row>
    <row r="91" spans="1:24" s="6" customFormat="1" ht="33" customHeight="1" x14ac:dyDescent="0.35">
      <c r="R91" s="38" t="s">
        <v>69</v>
      </c>
      <c r="S91" s="20">
        <f>M31</f>
        <v>0</v>
      </c>
      <c r="T91" s="20">
        <f t="shared" si="31"/>
        <v>0</v>
      </c>
      <c r="U91" s="39">
        <f t="shared" si="31"/>
        <v>0</v>
      </c>
      <c r="V91" s="40">
        <f t="shared" si="33"/>
        <v>0</v>
      </c>
      <c r="W91" s="20">
        <f t="shared" si="32"/>
        <v>0</v>
      </c>
      <c r="X91" s="21">
        <f t="shared" si="32"/>
        <v>0</v>
      </c>
    </row>
    <row r="92" spans="1:24" s="6" customFormat="1" ht="31.2" x14ac:dyDescent="0.35">
      <c r="R92" s="57" t="s">
        <v>70</v>
      </c>
      <c r="S92" s="41">
        <f>M58</f>
        <v>0</v>
      </c>
      <c r="T92" s="41">
        <f>R58</f>
        <v>0</v>
      </c>
      <c r="U92" s="41">
        <f>S58</f>
        <v>0</v>
      </c>
      <c r="V92" s="42">
        <f t="shared" si="33"/>
        <v>0</v>
      </c>
      <c r="W92" s="41">
        <f>W58</f>
        <v>0</v>
      </c>
      <c r="X92" s="43">
        <f>X58</f>
        <v>0</v>
      </c>
    </row>
    <row r="93" spans="1:24" s="6" customFormat="1" ht="24" customHeight="1" x14ac:dyDescent="0.35">
      <c r="R93" s="59" t="s">
        <v>60</v>
      </c>
      <c r="S93" s="44">
        <f>M70</f>
        <v>0</v>
      </c>
      <c r="T93" s="44">
        <f>R70</f>
        <v>0</v>
      </c>
      <c r="U93" s="44">
        <f>S70</f>
        <v>0</v>
      </c>
      <c r="V93" s="45">
        <f t="shared" si="33"/>
        <v>0</v>
      </c>
      <c r="W93" s="44">
        <f>W70</f>
        <v>0</v>
      </c>
      <c r="X93" s="46">
        <f>X70</f>
        <v>0</v>
      </c>
    </row>
    <row r="94" spans="1:24" s="6" customFormat="1" ht="15.6" x14ac:dyDescent="0.35">
      <c r="R94" s="56" t="s">
        <v>71</v>
      </c>
      <c r="S94" s="47">
        <f>M82</f>
        <v>0</v>
      </c>
      <c r="T94" s="47">
        <f>R82</f>
        <v>0</v>
      </c>
      <c r="U94" s="47">
        <f>S82</f>
        <v>0</v>
      </c>
      <c r="V94" s="48">
        <f t="shared" si="33"/>
        <v>0</v>
      </c>
      <c r="W94" s="47">
        <f>W82</f>
        <v>0</v>
      </c>
      <c r="X94" s="49">
        <f>X82</f>
        <v>0</v>
      </c>
    </row>
    <row r="95" spans="1:24" s="6" customFormat="1" ht="25.5" customHeight="1" thickBot="1" x14ac:dyDescent="0.4">
      <c r="R95" s="50" t="s">
        <v>0</v>
      </c>
      <c r="S95" s="51">
        <f>SUM(S88:S94)</f>
        <v>0</v>
      </c>
      <c r="T95" s="51">
        <f t="shared" ref="T95:X95" si="34">SUM(T88:T94)</f>
        <v>0</v>
      </c>
      <c r="U95" s="51">
        <f t="shared" si="34"/>
        <v>0</v>
      </c>
      <c r="V95" s="52">
        <f>IF(S95,T95/S95,0)</f>
        <v>0</v>
      </c>
      <c r="W95" s="51">
        <f t="shared" si="34"/>
        <v>0</v>
      </c>
      <c r="X95" s="53">
        <f t="shared" si="34"/>
        <v>0</v>
      </c>
    </row>
    <row r="96" spans="1:24" s="6" customFormat="1" ht="16.2" thickBot="1" x14ac:dyDescent="0.4"/>
    <row r="97" spans="18:20" s="6" customFormat="1" ht="16.2" thickBot="1" x14ac:dyDescent="0.4">
      <c r="R97" s="54" t="s">
        <v>66</v>
      </c>
      <c r="S97" s="55">
        <f>SUM(S98:S111)</f>
        <v>0</v>
      </c>
      <c r="T97" s="6" t="str">
        <f>IF(U95=S97,"OK","FALSE")</f>
        <v>OK</v>
      </c>
    </row>
    <row r="98" spans="18:20" s="6" customFormat="1" ht="16.2" thickTop="1" x14ac:dyDescent="0.35">
      <c r="R98" s="25" t="s">
        <v>1</v>
      </c>
      <c r="S98" s="23">
        <f>SUMIF(T28:T81,"Incomplete audit trail",S28:S81)</f>
        <v>0</v>
      </c>
    </row>
    <row r="99" spans="18:20" s="6" customFormat="1" ht="15.6" x14ac:dyDescent="0.35">
      <c r="R99" s="22" t="s">
        <v>2</v>
      </c>
      <c r="S99" s="24">
        <f>SUMIF(T28:T81,"No or insufficient link to project",S28:S81)</f>
        <v>0</v>
      </c>
    </row>
    <row r="100" spans="18:20" s="6" customFormat="1" ht="15.6" x14ac:dyDescent="0.35">
      <c r="R100" s="22" t="s">
        <v>3</v>
      </c>
      <c r="S100" s="24">
        <f>SUMIF(T28:T82,"Cost is not approved in the last version of the budget",S28:S82)</f>
        <v>0</v>
      </c>
    </row>
    <row r="101" spans="18:20" s="6" customFormat="1" ht="15.6" x14ac:dyDescent="0.35">
      <c r="R101" s="22" t="s">
        <v>4</v>
      </c>
      <c r="S101" s="24">
        <f>SUMIF(T28:T81,"Cost was paid outside of the reporting period",S28:S81)</f>
        <v>0</v>
      </c>
    </row>
    <row r="102" spans="18:20" s="6" customFormat="1" ht="15.6" x14ac:dyDescent="0.35">
      <c r="R102" s="22" t="s">
        <v>5</v>
      </c>
      <c r="S102" s="24">
        <f>SUMIF(T29:T82,"Miscalculation",S29:S82)</f>
        <v>0</v>
      </c>
    </row>
    <row r="103" spans="18:20" s="6" customFormat="1" ht="15.6" x14ac:dyDescent="0.35">
      <c r="R103" s="22" t="s">
        <v>6</v>
      </c>
      <c r="S103" s="24">
        <f>SUMIF(T28:T81,"Double funding",S28:S81)</f>
        <v>0</v>
      </c>
    </row>
    <row r="104" spans="18:20" s="6" customFormat="1" ht="15.6" x14ac:dyDescent="0.35">
      <c r="R104" s="22" t="s">
        <v>7</v>
      </c>
      <c r="S104" s="24">
        <f>SUMIF(T28:T82,"Cost declared twice",S28:S82)</f>
        <v>0</v>
      </c>
    </row>
    <row r="105" spans="18:20" s="6" customFormat="1" ht="15.6" x14ac:dyDescent="0.35">
      <c r="R105" s="22" t="s">
        <v>8</v>
      </c>
      <c r="S105" s="24">
        <f>SUMIF(T28:T81,"VAT not eligible",S28:S81)</f>
        <v>0</v>
      </c>
    </row>
    <row r="106" spans="18:20" s="6" customFormat="1" ht="15.6" x14ac:dyDescent="0.35">
      <c r="R106" s="22" t="s">
        <v>9</v>
      </c>
      <c r="S106" s="24">
        <f>SUMIF(T28:T82,"Breach of approved budget",S28:S82)</f>
        <v>0</v>
      </c>
    </row>
    <row r="107" spans="18:20" s="6" customFormat="1" ht="15.6" x14ac:dyDescent="0.35">
      <c r="R107" s="22" t="s">
        <v>10</v>
      </c>
      <c r="S107" s="24">
        <f>SUMIF(T28:T81,"Incorrect public procurement",S28:S81)</f>
        <v>0</v>
      </c>
    </row>
    <row r="108" spans="18:20" ht="15.6" x14ac:dyDescent="0.35">
      <c r="R108" s="22" t="s">
        <v>11</v>
      </c>
      <c r="S108" s="1">
        <f>SUMIF(T28:T82,"Information and publicity error",S28:S82)</f>
        <v>0</v>
      </c>
    </row>
    <row r="109" spans="18:20" ht="15.6" x14ac:dyDescent="0.35">
      <c r="R109" s="22" t="s">
        <v>12</v>
      </c>
      <c r="S109" s="1">
        <f>SUMIF(T28:T81,"Breach of sound financial management principle",S28:S81)</f>
        <v>0</v>
      </c>
    </row>
    <row r="110" spans="18:20" ht="15.6" x14ac:dyDescent="0.35">
      <c r="R110" s="22" t="s">
        <v>13</v>
      </c>
      <c r="S110" s="1">
        <f>SUMIF(T28:T81,"Other ineligible expenditure",S28:S81)</f>
        <v>0</v>
      </c>
    </row>
    <row r="111" spans="18:20" ht="16.2" thickBot="1" x14ac:dyDescent="0.4">
      <c r="R111" s="151" t="s">
        <v>14</v>
      </c>
      <c r="S111" s="2">
        <f>SUMIF(T28:T81,"Other",S28:S81)</f>
        <v>0</v>
      </c>
    </row>
  </sheetData>
  <sheetProtection algorithmName="SHA-512" hashValue="MrUYVbQBInBHPkTQo0V8p9aMILNujWy4Ail1tvdO5DjSYacU3I5b9/hI9VQjc4HZuBK+UChJAkzQYz2UMbwtVA==" saltValue="EwaEsV5eFuLnJaxU3Qz4/Q==" spinCount="100000" sheet="1" objects="1" scenarios="1"/>
  <dataConsolidate/>
  <mergeCells count="20">
    <mergeCell ref="A10:X10"/>
    <mergeCell ref="B13:G13"/>
    <mergeCell ref="B14:G14"/>
    <mergeCell ref="B16:G16"/>
    <mergeCell ref="B20:G20"/>
    <mergeCell ref="B12:G12"/>
    <mergeCell ref="B21:G21"/>
    <mergeCell ref="B15:G15"/>
    <mergeCell ref="B17:G17"/>
    <mergeCell ref="B18:G18"/>
    <mergeCell ref="B19:G19"/>
    <mergeCell ref="B23:G23"/>
    <mergeCell ref="A26:O26"/>
    <mergeCell ref="Q26:X26"/>
    <mergeCell ref="R86:X86"/>
    <mergeCell ref="B22:G22"/>
    <mergeCell ref="B29:L29"/>
    <mergeCell ref="B30:L30"/>
    <mergeCell ref="B31:L31"/>
    <mergeCell ref="B28:L28"/>
  </mergeCells>
  <dataValidations count="1">
    <dataValidation allowBlank="1" showDropDown="1" showInputMessage="1" showErrorMessage="1" sqref="N29:P31" xr:uid="{2D9BBD39-3E1A-4CE2-BC96-BC6D25D4A4E8}"/>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1E725DD-947F-46C9-8D56-7AA8F82873F2}">
          <x14:formula1>
            <xm:f>Sheet!$B$4:$B$5</xm:f>
          </x14:formula1>
          <xm:sqref>Q60:Q69 B23:G24 Q72:Q81 Q28:Q31 Q33:Q57</xm:sqref>
        </x14:dataValidation>
        <x14:dataValidation type="list" allowBlank="1" showInputMessage="1" showErrorMessage="1" xr:uid="{4B407757-8DB6-4874-ADBB-D629AD6EAB52}">
          <x14:formula1>
            <xm:f>Sheet!$B$14:$B$27</xm:f>
          </x14:formula1>
          <xm:sqref>T28:T31 T72:T81 T60:T69 T33:T57</xm:sqref>
        </x14:dataValidation>
        <x14:dataValidation type="list" allowBlank="1" showInputMessage="1" showErrorMessage="1" xr:uid="{AD1AC804-DA69-40CD-9289-62DD3677AEC7}">
          <x14:formula1>
            <xm:f>Sheet!$B$30:$B$34</xm:f>
          </x14:formula1>
          <xm:sqref>G34 G36:G57</xm:sqref>
        </x14:dataValidation>
        <x14:dataValidation type="list" allowBlank="1" showInputMessage="1" xr:uid="{11E6EB4A-B8B0-4610-9430-468E856C123D}">
          <x14:formula1>
            <xm:f>Sheet!$B$30:$B$33</xm:f>
          </x14:formula1>
          <xm:sqref>G33 G35 G60:G69 G72:G81</xm:sqref>
        </x14:dataValidation>
        <x14:dataValidation type="list" allowBlank="1" showInputMessage="1" showErrorMessage="1" xr:uid="{38FEDBB2-20E3-49A9-887B-EF98D76A3635}">
          <x14:formula1>
            <xm:f>Sheet!$B$7:$B$10</xm:f>
          </x14:formula1>
          <xm:sqref>N119:P121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19478-F97D-478B-B55E-60684B010D37}">
  <dimension ref="A1:Q59"/>
  <sheetViews>
    <sheetView zoomScale="60" zoomScaleNormal="60" workbookViewId="0">
      <selection activeCell="H39" sqref="H39"/>
    </sheetView>
  </sheetViews>
  <sheetFormatPr defaultRowHeight="14.4" x14ac:dyDescent="0.3"/>
  <cols>
    <col min="1" max="1" width="53.88671875" customWidth="1"/>
    <col min="2" max="2" width="38.44140625" customWidth="1"/>
    <col min="3" max="4" width="37.6640625" customWidth="1"/>
    <col min="5" max="5" width="36.6640625" customWidth="1"/>
    <col min="6" max="6" width="35.44140625" customWidth="1"/>
    <col min="7" max="7" width="15.33203125" bestFit="1" customWidth="1"/>
    <col min="8" max="8" width="17.5546875" customWidth="1"/>
    <col min="9" max="9" width="29" customWidth="1"/>
    <col min="10" max="10" width="33.33203125" bestFit="1" customWidth="1"/>
    <col min="11" max="13" width="16.44140625" customWidth="1"/>
    <col min="14" max="14" width="15.44140625" customWidth="1"/>
    <col min="15" max="15" width="16.5546875" customWidth="1"/>
    <col min="16" max="16" width="16.33203125" customWidth="1"/>
  </cols>
  <sheetData>
    <row r="1" spans="1:16" ht="28.5" customHeight="1" x14ac:dyDescent="0.3"/>
    <row r="9" spans="1:16" ht="58.5" customHeight="1" x14ac:dyDescent="0.3"/>
    <row r="10" spans="1:16" ht="58.5" customHeight="1" x14ac:dyDescent="0.3">
      <c r="A10" s="288" t="s">
        <v>118</v>
      </c>
      <c r="B10" s="288"/>
      <c r="C10" s="288"/>
      <c r="D10" s="288"/>
      <c r="E10" s="288"/>
      <c r="F10" s="288"/>
      <c r="G10" s="288"/>
      <c r="H10" s="288"/>
      <c r="I10" s="288"/>
      <c r="J10" s="288"/>
      <c r="K10" s="288"/>
      <c r="L10" s="288"/>
      <c r="M10" s="288"/>
      <c r="N10" s="288"/>
      <c r="O10" s="288"/>
      <c r="P10" s="288"/>
    </row>
    <row r="11" spans="1:16" ht="58.5" customHeight="1" x14ac:dyDescent="0.3"/>
    <row r="12" spans="1:16" ht="19.95" customHeight="1" x14ac:dyDescent="0.4">
      <c r="A12" s="5" t="s">
        <v>133</v>
      </c>
      <c r="B12" s="290" t="str">
        <f>'FR Financial Report'!B12</f>
        <v>1 st Call</v>
      </c>
      <c r="C12" s="290"/>
      <c r="D12" s="290"/>
      <c r="E12" s="290"/>
      <c r="F12" s="290"/>
      <c r="G12" s="290"/>
      <c r="H12" s="290"/>
    </row>
    <row r="13" spans="1:16" ht="17.399999999999999" x14ac:dyDescent="0.4">
      <c r="A13" s="5" t="s">
        <v>101</v>
      </c>
      <c r="B13" s="289">
        <f>'FR Financial Report'!B13</f>
        <v>0</v>
      </c>
      <c r="C13" s="289"/>
      <c r="D13" s="289"/>
      <c r="E13" s="289"/>
      <c r="F13" s="289"/>
      <c r="G13" s="289"/>
      <c r="H13" s="289"/>
    </row>
    <row r="14" spans="1:16" ht="17.399999999999999" x14ac:dyDescent="0.4">
      <c r="A14" s="5" t="s">
        <v>102</v>
      </c>
      <c r="B14" s="289">
        <f>'FR Financial Report'!B14</f>
        <v>0</v>
      </c>
      <c r="C14" s="289"/>
      <c r="D14" s="289"/>
      <c r="E14" s="289"/>
      <c r="F14" s="289"/>
      <c r="G14" s="289"/>
      <c r="H14" s="289"/>
    </row>
    <row r="15" spans="1:16" ht="17.399999999999999" x14ac:dyDescent="0.4">
      <c r="A15" s="5" t="s">
        <v>129</v>
      </c>
      <c r="B15" s="289">
        <f>'FR Financial Report'!B15</f>
        <v>0</v>
      </c>
      <c r="C15" s="289"/>
      <c r="D15" s="289"/>
      <c r="E15" s="289"/>
      <c r="F15" s="289"/>
      <c r="G15" s="289"/>
      <c r="H15" s="289"/>
    </row>
    <row r="16" spans="1:16" ht="17.399999999999999" x14ac:dyDescent="0.4">
      <c r="A16" s="5" t="s">
        <v>88</v>
      </c>
      <c r="B16" s="289">
        <f>'FR Financial Report'!B16</f>
        <v>0</v>
      </c>
      <c r="C16" s="289"/>
      <c r="D16" s="289"/>
      <c r="E16" s="289"/>
      <c r="F16" s="289"/>
      <c r="G16" s="289"/>
      <c r="H16" s="289"/>
    </row>
    <row r="17" spans="1:17" ht="17.399999999999999" x14ac:dyDescent="0.4">
      <c r="A17" s="5" t="s">
        <v>99</v>
      </c>
      <c r="B17" s="289">
        <f>'FR Financial Report'!B17</f>
        <v>0</v>
      </c>
      <c r="C17" s="289"/>
      <c r="D17" s="289"/>
      <c r="E17" s="289"/>
      <c r="F17" s="289"/>
      <c r="G17" s="289"/>
      <c r="H17" s="289"/>
    </row>
    <row r="18" spans="1:17" ht="17.399999999999999" x14ac:dyDescent="0.4">
      <c r="A18" s="5" t="s">
        <v>98</v>
      </c>
      <c r="B18" s="289">
        <f>'FR Financial Report'!B18</f>
        <v>0</v>
      </c>
      <c r="C18" s="289"/>
      <c r="D18" s="289"/>
      <c r="E18" s="289"/>
      <c r="F18" s="289"/>
      <c r="G18" s="289"/>
      <c r="H18" s="289"/>
    </row>
    <row r="19" spans="1:17" ht="17.399999999999999" x14ac:dyDescent="0.4">
      <c r="A19" s="5" t="s">
        <v>100</v>
      </c>
      <c r="B19" s="289">
        <f>'FR Financial Report'!B19</f>
        <v>0</v>
      </c>
      <c r="C19" s="289"/>
      <c r="D19" s="289"/>
      <c r="E19" s="289"/>
      <c r="F19" s="289"/>
      <c r="G19" s="289"/>
      <c r="H19" s="289"/>
    </row>
    <row r="20" spans="1:17" ht="17.399999999999999" x14ac:dyDescent="0.4">
      <c r="A20" s="5" t="s">
        <v>103</v>
      </c>
      <c r="B20" s="289" t="str">
        <f>'FR Financial Report'!B20</f>
        <v>FINAL REPORT</v>
      </c>
      <c r="C20" s="289"/>
      <c r="D20" s="289"/>
      <c r="E20" s="289"/>
      <c r="F20" s="289"/>
      <c r="G20" s="289"/>
      <c r="H20" s="289"/>
    </row>
    <row r="21" spans="1:17" ht="17.399999999999999" x14ac:dyDescent="0.4">
      <c r="A21" s="5" t="s">
        <v>104</v>
      </c>
      <c r="B21" s="289">
        <f>'FR Financial Report'!B21</f>
        <v>0</v>
      </c>
      <c r="C21" s="289"/>
      <c r="D21" s="289"/>
      <c r="E21" s="289"/>
      <c r="F21" s="289"/>
      <c r="G21" s="289"/>
      <c r="H21" s="289"/>
    </row>
    <row r="22" spans="1:17" ht="17.399999999999999" x14ac:dyDescent="0.4">
      <c r="A22" s="5" t="s">
        <v>105</v>
      </c>
      <c r="B22" s="289">
        <f>'FR Financial Report'!B22</f>
        <v>0</v>
      </c>
      <c r="C22" s="289"/>
      <c r="D22" s="289"/>
      <c r="E22" s="289"/>
      <c r="F22" s="289"/>
      <c r="G22" s="289"/>
      <c r="H22" s="289"/>
    </row>
    <row r="23" spans="1:17" ht="17.399999999999999" x14ac:dyDescent="0.4">
      <c r="A23" s="5" t="s">
        <v>36</v>
      </c>
      <c r="B23" s="264" t="s">
        <v>37</v>
      </c>
      <c r="C23" s="264"/>
      <c r="D23" s="264"/>
      <c r="E23" s="264"/>
      <c r="F23" s="264"/>
      <c r="G23" s="264"/>
      <c r="H23" s="264"/>
    </row>
    <row r="24" spans="1:17" x14ac:dyDescent="0.3">
      <c r="A24" s="3"/>
      <c r="B24" s="4"/>
      <c r="C24" s="4"/>
      <c r="D24" s="4"/>
      <c r="E24" s="4"/>
      <c r="F24" s="4"/>
      <c r="G24" s="4"/>
      <c r="H24" s="4"/>
    </row>
    <row r="25" spans="1:17" ht="15" thickBot="1" x14ac:dyDescent="0.35"/>
    <row r="26" spans="1:17" s="6" customFormat="1" ht="27" customHeight="1" thickBot="1" x14ac:dyDescent="0.4">
      <c r="A26" s="291" t="s">
        <v>149</v>
      </c>
      <c r="B26" s="292"/>
      <c r="C26" s="292"/>
      <c r="D26" s="292"/>
      <c r="E26" s="292"/>
      <c r="F26" s="293"/>
      <c r="G26"/>
      <c r="H26"/>
      <c r="I26"/>
      <c r="J26"/>
      <c r="K26"/>
      <c r="L26"/>
      <c r="M26"/>
      <c r="N26"/>
      <c r="O26"/>
      <c r="P26"/>
      <c r="Q26"/>
    </row>
    <row r="27" spans="1:17" s="6" customFormat="1" ht="63" x14ac:dyDescent="0.35">
      <c r="A27" s="254"/>
      <c r="B27" s="255" t="s">
        <v>165</v>
      </c>
      <c r="C27" s="256" t="s">
        <v>166</v>
      </c>
      <c r="D27" s="256" t="s">
        <v>167</v>
      </c>
      <c r="E27" s="256" t="s">
        <v>190</v>
      </c>
      <c r="F27" s="255" t="s">
        <v>191</v>
      </c>
      <c r="G27"/>
      <c r="H27"/>
      <c r="I27"/>
      <c r="J27"/>
      <c r="K27"/>
      <c r="L27"/>
      <c r="M27"/>
      <c r="N27"/>
      <c r="O27"/>
      <c r="P27"/>
      <c r="Q27"/>
    </row>
    <row r="28" spans="1:17" s="6" customFormat="1" ht="21" x14ac:dyDescent="0.5">
      <c r="A28" s="246" t="s">
        <v>72</v>
      </c>
      <c r="B28" s="260"/>
      <c r="C28" s="260" t="s">
        <v>168</v>
      </c>
      <c r="D28" s="338" t="s">
        <v>168</v>
      </c>
      <c r="E28" s="338" t="s">
        <v>168</v>
      </c>
      <c r="F28" s="338">
        <f>B28</f>
        <v>0</v>
      </c>
      <c r="G28"/>
      <c r="H28"/>
      <c r="I28"/>
      <c r="J28"/>
      <c r="K28"/>
      <c r="L28"/>
      <c r="M28"/>
      <c r="N28"/>
      <c r="O28"/>
      <c r="P28"/>
      <c r="Q28"/>
    </row>
    <row r="29" spans="1:17" s="6" customFormat="1" ht="21" x14ac:dyDescent="0.5">
      <c r="A29" s="247" t="s">
        <v>59</v>
      </c>
      <c r="B29" s="335"/>
      <c r="C29" s="335"/>
      <c r="D29" s="339">
        <f>'FR Financial Report'!N29</f>
        <v>0</v>
      </c>
      <c r="E29" s="339">
        <f>'FR Financial Report'!W89</f>
        <v>0</v>
      </c>
      <c r="F29" s="339">
        <f>B29+C29+D29</f>
        <v>0</v>
      </c>
      <c r="G29"/>
      <c r="H29"/>
      <c r="I29"/>
      <c r="J29"/>
      <c r="K29"/>
      <c r="L29"/>
      <c r="M29"/>
      <c r="N29"/>
      <c r="O29"/>
      <c r="P29"/>
      <c r="Q29"/>
    </row>
    <row r="30" spans="1:17" s="6" customFormat="1" ht="21" x14ac:dyDescent="0.5">
      <c r="A30" s="248" t="s">
        <v>68</v>
      </c>
      <c r="B30" s="336"/>
      <c r="C30" s="336"/>
      <c r="D30" s="340">
        <f>'FR Financial Report'!N30</f>
        <v>0</v>
      </c>
      <c r="E30" s="340">
        <f>'FR Financial Report'!W90</f>
        <v>0</v>
      </c>
      <c r="F30" s="340">
        <f>B30+C30+D30</f>
        <v>0</v>
      </c>
      <c r="G30"/>
      <c r="H30"/>
      <c r="I30"/>
      <c r="J30"/>
      <c r="K30"/>
      <c r="L30"/>
      <c r="M30"/>
      <c r="N30"/>
      <c r="O30"/>
      <c r="P30"/>
      <c r="Q30"/>
    </row>
    <row r="31" spans="1:17" s="6" customFormat="1" ht="21" x14ac:dyDescent="0.5">
      <c r="A31" s="249" t="s">
        <v>69</v>
      </c>
      <c r="B31" s="337"/>
      <c r="C31" s="337"/>
      <c r="D31" s="341">
        <f>'FR Financial Report'!N31</f>
        <v>0</v>
      </c>
      <c r="E31" s="341">
        <f>'FR Financial Report'!W91</f>
        <v>0</v>
      </c>
      <c r="F31" s="341">
        <f>B31+C31+D31</f>
        <v>0</v>
      </c>
      <c r="G31"/>
      <c r="H31"/>
      <c r="I31"/>
      <c r="J31"/>
      <c r="K31"/>
      <c r="L31"/>
      <c r="M31"/>
      <c r="N31"/>
      <c r="O31"/>
      <c r="P31"/>
      <c r="Q31"/>
    </row>
    <row r="32" spans="1:17" s="6" customFormat="1" ht="21" x14ac:dyDescent="0.5">
      <c r="A32" s="250" t="s">
        <v>70</v>
      </c>
      <c r="B32" s="261"/>
      <c r="C32" s="261"/>
      <c r="D32" s="342">
        <f>'FR Financial Report'!N58</f>
        <v>0</v>
      </c>
      <c r="E32" s="342">
        <f>'FR Financial Report'!W92</f>
        <v>0</v>
      </c>
      <c r="F32" s="342">
        <f>B32+C32+D32</f>
        <v>0</v>
      </c>
      <c r="G32"/>
      <c r="H32"/>
      <c r="I32"/>
      <c r="J32"/>
      <c r="K32"/>
      <c r="L32"/>
      <c r="M32"/>
      <c r="N32"/>
      <c r="O32"/>
      <c r="P32"/>
      <c r="Q32"/>
    </row>
    <row r="33" spans="1:17" s="6" customFormat="1" ht="21" x14ac:dyDescent="0.5">
      <c r="A33" s="251" t="s">
        <v>60</v>
      </c>
      <c r="B33" s="262"/>
      <c r="C33" s="262"/>
      <c r="D33" s="343">
        <f>'FR Financial Report'!N70</f>
        <v>0</v>
      </c>
      <c r="E33" s="343">
        <f>'FR Financial Report'!W93</f>
        <v>0</v>
      </c>
      <c r="F33" s="343">
        <f>B33+C33+D33</f>
        <v>0</v>
      </c>
      <c r="G33"/>
      <c r="H33"/>
      <c r="I33"/>
      <c r="J33"/>
      <c r="K33"/>
      <c r="L33"/>
      <c r="M33"/>
      <c r="N33"/>
      <c r="O33"/>
      <c r="P33"/>
      <c r="Q33"/>
    </row>
    <row r="34" spans="1:17" s="6" customFormat="1" ht="21" x14ac:dyDescent="0.5">
      <c r="A34" s="252" t="s">
        <v>71</v>
      </c>
      <c r="B34" s="263"/>
      <c r="C34" s="263"/>
      <c r="D34" s="344">
        <f>'FR Financial Report'!N82</f>
        <v>0</v>
      </c>
      <c r="E34" s="344">
        <f>'FR Financial Report'!W94</f>
        <v>0</v>
      </c>
      <c r="F34" s="344">
        <f>B34+C34+D34</f>
        <v>0</v>
      </c>
      <c r="G34"/>
      <c r="H34"/>
      <c r="I34"/>
      <c r="J34"/>
      <c r="K34"/>
      <c r="L34"/>
      <c r="M34"/>
      <c r="N34"/>
      <c r="O34"/>
      <c r="P34"/>
      <c r="Q34"/>
    </row>
    <row r="35" spans="1:17" s="26" customFormat="1" ht="21" x14ac:dyDescent="0.5">
      <c r="A35" s="253" t="s">
        <v>0</v>
      </c>
      <c r="B35" s="259">
        <f>SUM(B28:B34)</f>
        <v>0</v>
      </c>
      <c r="C35" s="259">
        <f t="shared" ref="C35:E35" si="0">SUM(C28:C34)</f>
        <v>0</v>
      </c>
      <c r="D35" s="345">
        <f>SUM(D28:D34)</f>
        <v>0</v>
      </c>
      <c r="E35" s="345">
        <f>SUM(E28:E34)</f>
        <v>0</v>
      </c>
      <c r="F35" s="345">
        <f t="shared" ref="F29:F35" si="1">B35+C35+E35</f>
        <v>0</v>
      </c>
      <c r="G35"/>
      <c r="H35"/>
      <c r="I35"/>
      <c r="J35"/>
      <c r="K35"/>
      <c r="L35"/>
      <c r="M35"/>
      <c r="N35"/>
      <c r="O35"/>
      <c r="P35"/>
      <c r="Q35"/>
    </row>
    <row r="36" spans="1:17" s="26" customFormat="1" ht="15.6" x14ac:dyDescent="0.35">
      <c r="I36"/>
      <c r="J36"/>
      <c r="K36"/>
      <c r="L36"/>
      <c r="M36"/>
      <c r="N36"/>
      <c r="O36"/>
      <c r="P36"/>
      <c r="Q36"/>
    </row>
    <row r="37" spans="1:17" s="26" customFormat="1" ht="15.6" x14ac:dyDescent="0.35">
      <c r="I37"/>
      <c r="J37"/>
      <c r="K37"/>
      <c r="L37"/>
      <c r="M37"/>
      <c r="N37"/>
      <c r="O37"/>
      <c r="P37"/>
      <c r="Q37"/>
    </row>
    <row r="38" spans="1:17" s="26" customFormat="1" ht="15.6" x14ac:dyDescent="0.35">
      <c r="I38"/>
      <c r="J38"/>
      <c r="K38"/>
      <c r="L38"/>
      <c r="M38"/>
      <c r="N38"/>
      <c r="O38"/>
      <c r="P38"/>
      <c r="Q38"/>
    </row>
    <row r="39" spans="1:17" s="6" customFormat="1" ht="51" customHeight="1" x14ac:dyDescent="0.35">
      <c r="I39"/>
      <c r="J39"/>
      <c r="K39"/>
      <c r="L39"/>
      <c r="M39"/>
      <c r="N39"/>
      <c r="O39"/>
      <c r="P39"/>
      <c r="Q39"/>
    </row>
    <row r="40" spans="1:17" s="6" customFormat="1" ht="24.75" customHeight="1" x14ac:dyDescent="0.35">
      <c r="I40"/>
      <c r="J40"/>
      <c r="K40"/>
      <c r="L40"/>
      <c r="M40"/>
      <c r="N40"/>
      <c r="O40"/>
      <c r="P40"/>
      <c r="Q40"/>
    </row>
    <row r="41" spans="1:17" s="6" customFormat="1" ht="24" customHeight="1" x14ac:dyDescent="0.35">
      <c r="I41"/>
      <c r="J41"/>
      <c r="K41"/>
      <c r="L41"/>
      <c r="M41"/>
      <c r="N41"/>
      <c r="O41"/>
      <c r="P41"/>
      <c r="Q41"/>
    </row>
    <row r="42" spans="1:17" s="6" customFormat="1" ht="15.6" x14ac:dyDescent="0.35">
      <c r="I42"/>
      <c r="J42"/>
      <c r="K42"/>
      <c r="L42"/>
      <c r="M42"/>
      <c r="N42"/>
      <c r="O42"/>
      <c r="P42"/>
      <c r="Q42"/>
    </row>
    <row r="43" spans="1:17" s="6" customFormat="1" ht="33" customHeight="1" x14ac:dyDescent="0.35">
      <c r="I43"/>
      <c r="J43"/>
      <c r="K43"/>
      <c r="L43"/>
      <c r="M43"/>
      <c r="N43"/>
      <c r="O43"/>
      <c r="P43"/>
      <c r="Q43"/>
    </row>
    <row r="44" spans="1:17" s="6" customFormat="1" ht="15.6" x14ac:dyDescent="0.35">
      <c r="I44"/>
      <c r="J44"/>
      <c r="K44"/>
      <c r="L44"/>
      <c r="M44"/>
      <c r="N44"/>
      <c r="O44"/>
      <c r="P44"/>
      <c r="Q44"/>
    </row>
    <row r="45" spans="1:17" s="6" customFormat="1" ht="24" customHeight="1" x14ac:dyDescent="0.35">
      <c r="I45"/>
      <c r="J45"/>
      <c r="K45"/>
      <c r="L45"/>
      <c r="M45"/>
      <c r="N45"/>
      <c r="O45"/>
      <c r="P45"/>
      <c r="Q45"/>
    </row>
    <row r="46" spans="1:17" s="6" customFormat="1" ht="15.6" x14ac:dyDescent="0.35">
      <c r="I46"/>
      <c r="J46"/>
      <c r="K46"/>
      <c r="L46"/>
      <c r="M46"/>
      <c r="N46"/>
      <c r="O46"/>
      <c r="P46"/>
      <c r="Q46"/>
    </row>
    <row r="47" spans="1:17" s="6" customFormat="1" ht="25.5" customHeight="1" x14ac:dyDescent="0.35">
      <c r="I47"/>
      <c r="J47"/>
      <c r="K47"/>
      <c r="L47"/>
      <c r="M47"/>
      <c r="N47"/>
      <c r="O47"/>
      <c r="P47"/>
      <c r="Q47"/>
    </row>
    <row r="48" spans="1:17" s="6" customFormat="1" ht="15.6" x14ac:dyDescent="0.35">
      <c r="I48"/>
      <c r="J48"/>
      <c r="K48"/>
      <c r="L48"/>
      <c r="M48"/>
      <c r="N48"/>
      <c r="O48"/>
      <c r="P48"/>
      <c r="Q48"/>
    </row>
    <row r="49" spans="9:17" s="6" customFormat="1" ht="15.6" x14ac:dyDescent="0.35">
      <c r="I49"/>
      <c r="J49"/>
      <c r="K49"/>
      <c r="L49"/>
      <c r="M49"/>
      <c r="N49"/>
      <c r="O49"/>
      <c r="P49"/>
      <c r="Q49"/>
    </row>
    <row r="50" spans="9:17" s="6" customFormat="1" ht="15.6" x14ac:dyDescent="0.35">
      <c r="I50"/>
      <c r="J50"/>
      <c r="K50"/>
      <c r="L50"/>
      <c r="M50"/>
      <c r="N50"/>
      <c r="O50"/>
      <c r="P50"/>
      <c r="Q50"/>
    </row>
    <row r="51" spans="9:17" s="6" customFormat="1" ht="15.6" x14ac:dyDescent="0.35">
      <c r="I51"/>
      <c r="J51"/>
      <c r="K51"/>
      <c r="L51"/>
      <c r="M51"/>
      <c r="N51"/>
      <c r="O51"/>
      <c r="P51"/>
      <c r="Q51"/>
    </row>
    <row r="52" spans="9:17" s="6" customFormat="1" ht="15.6" x14ac:dyDescent="0.35">
      <c r="I52"/>
      <c r="J52"/>
      <c r="K52"/>
      <c r="L52"/>
      <c r="M52"/>
      <c r="N52"/>
      <c r="O52"/>
      <c r="P52"/>
      <c r="Q52"/>
    </row>
    <row r="53" spans="9:17" s="6" customFormat="1" ht="15.6" x14ac:dyDescent="0.35">
      <c r="I53"/>
      <c r="J53"/>
      <c r="K53"/>
      <c r="L53"/>
      <c r="M53"/>
      <c r="N53"/>
      <c r="O53"/>
      <c r="P53"/>
      <c r="Q53"/>
    </row>
    <row r="54" spans="9:17" s="6" customFormat="1" ht="15.6" x14ac:dyDescent="0.35">
      <c r="I54"/>
      <c r="J54"/>
      <c r="K54"/>
      <c r="L54"/>
      <c r="M54"/>
      <c r="N54"/>
      <c r="O54"/>
      <c r="P54"/>
      <c r="Q54"/>
    </row>
    <row r="55" spans="9:17" s="6" customFormat="1" ht="15.6" x14ac:dyDescent="0.35">
      <c r="I55"/>
      <c r="J55"/>
      <c r="K55"/>
      <c r="L55"/>
      <c r="M55"/>
      <c r="N55"/>
      <c r="O55"/>
      <c r="P55"/>
      <c r="Q55"/>
    </row>
    <row r="56" spans="9:17" s="6" customFormat="1" ht="15.6" x14ac:dyDescent="0.35">
      <c r="I56"/>
      <c r="J56"/>
      <c r="K56"/>
      <c r="L56"/>
      <c r="M56"/>
      <c r="N56"/>
      <c r="O56"/>
      <c r="P56"/>
      <c r="Q56"/>
    </row>
    <row r="57" spans="9:17" s="6" customFormat="1" ht="15.6" x14ac:dyDescent="0.35">
      <c r="I57"/>
      <c r="J57"/>
      <c r="K57"/>
      <c r="L57"/>
      <c r="M57"/>
      <c r="N57"/>
      <c r="O57"/>
      <c r="P57"/>
      <c r="Q57"/>
    </row>
    <row r="58" spans="9:17" s="6" customFormat="1" ht="15.6" x14ac:dyDescent="0.35">
      <c r="I58"/>
      <c r="J58"/>
      <c r="K58"/>
      <c r="L58"/>
      <c r="M58"/>
      <c r="N58"/>
      <c r="O58"/>
      <c r="P58"/>
      <c r="Q58"/>
    </row>
    <row r="59" spans="9:17" s="6" customFormat="1" ht="15.6" x14ac:dyDescent="0.35">
      <c r="I59"/>
      <c r="J59"/>
      <c r="K59"/>
      <c r="L59"/>
      <c r="M59"/>
      <c r="N59"/>
      <c r="O59"/>
      <c r="P59"/>
      <c r="Q59"/>
    </row>
  </sheetData>
  <sheetProtection algorithmName="SHA-512" hashValue="rlde91DEoe0GlB5GdygyOIPRcE/vWBi7ppTq6Lfmo0Dy32UDJhksR7zbomzSugZxQC9L39q66pmCMJsFyhwYEg==" saltValue="Y2O5VA7ndst7F9qCrDvTMw==" spinCount="100000" sheet="1" objects="1" scenarios="1"/>
  <dataConsolidate/>
  <mergeCells count="14">
    <mergeCell ref="A26:F26"/>
    <mergeCell ref="B23:H23"/>
    <mergeCell ref="B17:H17"/>
    <mergeCell ref="B18:H18"/>
    <mergeCell ref="B19:H19"/>
    <mergeCell ref="B20:H20"/>
    <mergeCell ref="B21:H21"/>
    <mergeCell ref="B22:H22"/>
    <mergeCell ref="A10:P10"/>
    <mergeCell ref="B13:H13"/>
    <mergeCell ref="B14:H14"/>
    <mergeCell ref="B15:H15"/>
    <mergeCell ref="B16:H16"/>
    <mergeCell ref="B12:H1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31451D-DF7B-4B5E-A236-32E191D62CAB}">
          <x14:formula1>
            <xm:f>Sheet!$B$4:$B$5</xm:f>
          </x14:formula1>
          <xm:sqref>B23:H24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C4B63-2A35-49A2-A106-8705702FB9ED}">
  <dimension ref="A12:F52"/>
  <sheetViews>
    <sheetView topLeftCell="A42" zoomScale="70" zoomScaleNormal="70" workbookViewId="0">
      <selection activeCell="J25" sqref="J25"/>
    </sheetView>
  </sheetViews>
  <sheetFormatPr defaultRowHeight="14.4" x14ac:dyDescent="0.3"/>
  <cols>
    <col min="1" max="1" width="53.6640625" customWidth="1"/>
    <col min="2" max="2" width="38.33203125" customWidth="1"/>
    <col min="3" max="3" width="45.6640625" customWidth="1"/>
    <col min="4" max="4" width="72.33203125" customWidth="1"/>
    <col min="5" max="5" width="31.5546875" customWidth="1"/>
    <col min="6" max="6" width="29.88671875" customWidth="1"/>
  </cols>
  <sheetData>
    <row r="12" spans="1:4" ht="24" x14ac:dyDescent="0.55000000000000004">
      <c r="A12" s="303" t="s">
        <v>161</v>
      </c>
      <c r="B12" s="303"/>
      <c r="C12" s="303"/>
      <c r="D12" s="303"/>
    </row>
    <row r="13" spans="1:4" ht="15" thickBot="1" x14ac:dyDescent="0.35"/>
    <row r="14" spans="1:4" ht="18" customHeight="1" thickBot="1" x14ac:dyDescent="0.35">
      <c r="A14" s="143" t="s">
        <v>153</v>
      </c>
      <c r="B14" s="297" t="str">
        <f>'FR Financial Report'!B12</f>
        <v>1 st Call</v>
      </c>
      <c r="C14" s="298"/>
      <c r="D14" s="299"/>
    </row>
    <row r="15" spans="1:4" ht="15.75" customHeight="1" thickBot="1" x14ac:dyDescent="0.35">
      <c r="A15" s="144" t="s">
        <v>130</v>
      </c>
      <c r="B15" s="297">
        <f>'FR Financial Report'!B13</f>
        <v>0</v>
      </c>
      <c r="C15" s="298"/>
      <c r="D15" s="299"/>
    </row>
    <row r="16" spans="1:4" ht="18" customHeight="1" thickBot="1" x14ac:dyDescent="0.35">
      <c r="A16" s="144" t="s">
        <v>112</v>
      </c>
      <c r="B16" s="297">
        <f>'FR Financial Report'!B14</f>
        <v>0</v>
      </c>
      <c r="C16" s="298"/>
      <c r="D16" s="299"/>
    </row>
    <row r="17" spans="1:5" ht="18.75" customHeight="1" thickBot="1" x14ac:dyDescent="0.35">
      <c r="A17" s="144" t="s">
        <v>128</v>
      </c>
      <c r="B17" s="297">
        <f>'FR Financial Report'!B15</f>
        <v>0</v>
      </c>
      <c r="C17" s="298"/>
      <c r="D17" s="299"/>
    </row>
    <row r="18" spans="1:5" ht="15.75" customHeight="1" thickBot="1" x14ac:dyDescent="0.35">
      <c r="A18" s="144" t="s">
        <v>113</v>
      </c>
      <c r="B18" s="297">
        <f>'FR Financial Report'!B16</f>
        <v>0</v>
      </c>
      <c r="C18" s="298"/>
      <c r="D18" s="299"/>
    </row>
    <row r="19" spans="1:5" ht="15" customHeight="1" thickBot="1" x14ac:dyDescent="0.35">
      <c r="A19" s="144" t="s">
        <v>114</v>
      </c>
      <c r="B19" s="297">
        <f>'FR Financial Report'!B17</f>
        <v>0</v>
      </c>
      <c r="C19" s="298"/>
      <c r="D19" s="299"/>
    </row>
    <row r="20" spans="1:5" ht="14.25" customHeight="1" thickBot="1" x14ac:dyDescent="0.35">
      <c r="A20" s="144" t="s">
        <v>115</v>
      </c>
      <c r="B20" s="297">
        <f>'FR Financial Report'!B18</f>
        <v>0</v>
      </c>
      <c r="C20" s="298"/>
      <c r="D20" s="299"/>
    </row>
    <row r="21" spans="1:5" ht="15.75" customHeight="1" thickBot="1" x14ac:dyDescent="0.35">
      <c r="A21" s="144" t="s">
        <v>116</v>
      </c>
      <c r="B21" s="297">
        <f>'FR Financial Report'!B19</f>
        <v>0</v>
      </c>
      <c r="C21" s="298"/>
      <c r="D21" s="299"/>
    </row>
    <row r="22" spans="1:5" ht="17.25" customHeight="1" thickBot="1" x14ac:dyDescent="0.35">
      <c r="A22" s="144" t="s">
        <v>117</v>
      </c>
      <c r="B22" s="297" t="str">
        <f>'FR Financial Report'!B20</f>
        <v>FINAL REPORT</v>
      </c>
      <c r="C22" s="298"/>
      <c r="D22" s="299"/>
    </row>
    <row r="23" spans="1:5" ht="18" customHeight="1" thickBot="1" x14ac:dyDescent="0.35">
      <c r="A23" s="144" t="s">
        <v>131</v>
      </c>
      <c r="B23" s="297">
        <f>'FR Financial Report'!B21</f>
        <v>0</v>
      </c>
      <c r="C23" s="298"/>
      <c r="D23" s="299"/>
    </row>
    <row r="24" spans="1:5" ht="18" customHeight="1" thickBot="1" x14ac:dyDescent="0.35">
      <c r="A24" s="143" t="s">
        <v>132</v>
      </c>
      <c r="B24" s="297">
        <f>'FR Financial Report'!B22</f>
        <v>0</v>
      </c>
      <c r="C24" s="298"/>
      <c r="D24" s="299"/>
    </row>
    <row r="25" spans="1:5" ht="15" thickBot="1" x14ac:dyDescent="0.35">
      <c r="B25" s="142"/>
    </row>
    <row r="26" spans="1:5" ht="261" customHeight="1" thickBot="1" x14ac:dyDescent="0.35">
      <c r="A26" s="143" t="s">
        <v>169</v>
      </c>
      <c r="B26" s="300"/>
      <c r="C26" s="301"/>
      <c r="D26" s="302"/>
    </row>
    <row r="27" spans="1:5" ht="16.2" thickBot="1" x14ac:dyDescent="0.35">
      <c r="A27" s="310" t="s">
        <v>170</v>
      </c>
      <c r="B27" s="145" t="s">
        <v>38</v>
      </c>
      <c r="C27" s="146" t="s">
        <v>162</v>
      </c>
      <c r="D27" s="146" t="s">
        <v>171</v>
      </c>
      <c r="E27" s="240"/>
    </row>
    <row r="28" spans="1:5" ht="16.2" thickBot="1" x14ac:dyDescent="0.35">
      <c r="A28" s="311"/>
      <c r="B28" s="168"/>
      <c r="C28" s="169"/>
      <c r="D28" s="169"/>
    </row>
    <row r="29" spans="1:5" ht="16.2" thickBot="1" x14ac:dyDescent="0.35">
      <c r="A29" s="311"/>
      <c r="B29" s="168"/>
      <c r="C29" s="169"/>
      <c r="D29" s="169"/>
    </row>
    <row r="30" spans="1:5" ht="16.2" thickBot="1" x14ac:dyDescent="0.35">
      <c r="A30" s="311"/>
      <c r="B30" s="168"/>
      <c r="C30" s="169"/>
      <c r="D30" s="169"/>
    </row>
    <row r="31" spans="1:5" ht="16.2" thickBot="1" x14ac:dyDescent="0.35">
      <c r="A31" s="311"/>
      <c r="B31" s="168"/>
      <c r="C31" s="169"/>
      <c r="D31" s="169"/>
    </row>
    <row r="32" spans="1:5" ht="16.2" thickBot="1" x14ac:dyDescent="0.35">
      <c r="A32" s="311"/>
      <c r="B32" s="168"/>
      <c r="C32" s="169"/>
      <c r="D32" s="169"/>
    </row>
    <row r="33" spans="1:6" ht="16.2" thickBot="1" x14ac:dyDescent="0.35">
      <c r="A33" s="311"/>
      <c r="B33" s="168"/>
      <c r="C33" s="169"/>
      <c r="D33" s="169"/>
    </row>
    <row r="34" spans="1:6" ht="16.2" thickBot="1" x14ac:dyDescent="0.35">
      <c r="A34" s="311"/>
      <c r="B34" s="168"/>
      <c r="C34" s="169"/>
      <c r="D34" s="169"/>
    </row>
    <row r="35" spans="1:6" ht="16.2" thickBot="1" x14ac:dyDescent="0.35">
      <c r="A35" s="311"/>
      <c r="B35" s="168"/>
      <c r="C35" s="169"/>
      <c r="D35" s="169"/>
    </row>
    <row r="36" spans="1:6" ht="16.2" thickBot="1" x14ac:dyDescent="0.35">
      <c r="A36" s="311"/>
      <c r="B36" s="168"/>
      <c r="C36" s="169"/>
      <c r="D36" s="169"/>
    </row>
    <row r="37" spans="1:6" ht="16.2" thickBot="1" x14ac:dyDescent="0.35">
      <c r="A37" s="311"/>
      <c r="B37" s="168"/>
      <c r="C37" s="169"/>
      <c r="D37" s="169"/>
    </row>
    <row r="38" spans="1:6" ht="16.2" thickBot="1" x14ac:dyDescent="0.35">
      <c r="A38" s="311"/>
      <c r="B38" s="168"/>
      <c r="C38" s="169"/>
      <c r="D38" s="169"/>
    </row>
    <row r="39" spans="1:6" ht="16.2" thickBot="1" x14ac:dyDescent="0.35">
      <c r="A39" s="312"/>
      <c r="B39" s="168"/>
      <c r="C39" s="169"/>
      <c r="D39" s="169"/>
    </row>
    <row r="40" spans="1:6" ht="168" customHeight="1" thickBot="1" x14ac:dyDescent="0.35">
      <c r="A40" s="143" t="s">
        <v>163</v>
      </c>
      <c r="B40" s="304"/>
      <c r="C40" s="305"/>
      <c r="D40" s="306"/>
    </row>
    <row r="41" spans="1:6" ht="126" customHeight="1" thickBot="1" x14ac:dyDescent="0.35">
      <c r="A41" s="150" t="s">
        <v>164</v>
      </c>
      <c r="B41" s="238" t="s">
        <v>146</v>
      </c>
      <c r="C41" s="239" t="s">
        <v>173</v>
      </c>
      <c r="D41" s="245" t="s">
        <v>147</v>
      </c>
      <c r="E41" s="238" t="s">
        <v>157</v>
      </c>
      <c r="F41" s="238" t="s">
        <v>158</v>
      </c>
    </row>
    <row r="42" spans="1:6" ht="99" customHeight="1" thickBot="1" x14ac:dyDescent="0.35">
      <c r="A42" s="147" t="s">
        <v>119</v>
      </c>
      <c r="B42" s="169"/>
      <c r="C42" s="168"/>
      <c r="D42" s="169"/>
      <c r="E42" s="257"/>
      <c r="F42" s="258"/>
    </row>
    <row r="43" spans="1:6" ht="99" customHeight="1" thickBot="1" x14ac:dyDescent="0.35">
      <c r="A43" s="147" t="s">
        <v>120</v>
      </c>
      <c r="B43" s="169"/>
      <c r="C43" s="168"/>
      <c r="D43" s="169"/>
      <c r="E43" s="258"/>
      <c r="F43" s="258"/>
    </row>
    <row r="44" spans="1:6" ht="99" customHeight="1" thickBot="1" x14ac:dyDescent="0.35">
      <c r="A44" s="147" t="s">
        <v>121</v>
      </c>
      <c r="B44" s="169"/>
      <c r="C44" s="168"/>
      <c r="D44" s="169"/>
      <c r="E44" s="258"/>
      <c r="F44" s="258"/>
    </row>
    <row r="45" spans="1:6" ht="99" customHeight="1" thickBot="1" x14ac:dyDescent="0.35">
      <c r="A45" s="147" t="s">
        <v>122</v>
      </c>
      <c r="B45" s="169"/>
      <c r="C45" s="168"/>
      <c r="D45" s="169"/>
      <c r="E45" s="258"/>
      <c r="F45" s="258"/>
    </row>
    <row r="46" spans="1:6" ht="171" customHeight="1" thickBot="1" x14ac:dyDescent="0.35">
      <c r="A46" s="144" t="s">
        <v>174</v>
      </c>
      <c r="B46" s="307"/>
      <c r="C46" s="308"/>
      <c r="D46" s="309"/>
    </row>
    <row r="47" spans="1:6" ht="108" customHeight="1" thickBot="1" x14ac:dyDescent="0.35">
      <c r="A47" s="148" t="s">
        <v>145</v>
      </c>
      <c r="B47" s="294"/>
      <c r="C47" s="295"/>
      <c r="D47" s="296"/>
    </row>
    <row r="48" spans="1:6" ht="120.75" customHeight="1" thickBot="1" x14ac:dyDescent="0.35">
      <c r="A48" s="148" t="s">
        <v>148</v>
      </c>
      <c r="B48" s="294"/>
      <c r="C48" s="295"/>
      <c r="D48" s="296"/>
    </row>
    <row r="49" spans="1:4" ht="15.6" x14ac:dyDescent="0.35">
      <c r="A49" s="6"/>
      <c r="B49" s="6"/>
      <c r="C49" s="6"/>
      <c r="D49" s="6"/>
    </row>
    <row r="50" spans="1:4" ht="15.6" x14ac:dyDescent="0.35">
      <c r="A50" s="6"/>
      <c r="B50" s="6"/>
      <c r="C50" s="6"/>
      <c r="D50" s="6"/>
    </row>
    <row r="51" spans="1:4" ht="15.6" x14ac:dyDescent="0.35">
      <c r="A51" s="149"/>
      <c r="B51" s="6"/>
      <c r="C51" s="6"/>
      <c r="D51" s="6"/>
    </row>
    <row r="52" spans="1:4" ht="15.6" x14ac:dyDescent="0.35">
      <c r="A52" s="149"/>
      <c r="B52" s="6"/>
      <c r="C52" s="6"/>
      <c r="D52" s="6"/>
    </row>
  </sheetData>
  <sheetProtection algorithmName="SHA-512" hashValue="V+DN5Zhy3hmB2tLPuOhJR8CwFKqaljGIGZiwKexpNZ7GP5qGTPQzZrN9OZx7bizdfTAhmazg1x/QrDBI6kRHnA==" saltValue="Nn933zceihIx0QZq+eFNYA==" spinCount="100000" sheet="1" objects="1" scenarios="1"/>
  <mergeCells count="18">
    <mergeCell ref="B14:D14"/>
    <mergeCell ref="A12:D12"/>
    <mergeCell ref="B40:D40"/>
    <mergeCell ref="B46:D46"/>
    <mergeCell ref="B47:D47"/>
    <mergeCell ref="B16:D16"/>
    <mergeCell ref="B15:D15"/>
    <mergeCell ref="A27:A39"/>
    <mergeCell ref="B24:D24"/>
    <mergeCell ref="B48:D48"/>
    <mergeCell ref="B20:D20"/>
    <mergeCell ref="B19:D19"/>
    <mergeCell ref="B18:D18"/>
    <mergeCell ref="B17:D17"/>
    <mergeCell ref="B26:D26"/>
    <mergeCell ref="B23:D23"/>
    <mergeCell ref="B22:D22"/>
    <mergeCell ref="B21:D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434F-FCB7-42AA-9D7C-C3119C8FC566}">
  <dimension ref="A1:K45"/>
  <sheetViews>
    <sheetView topLeftCell="A7" zoomScale="80" zoomScaleNormal="80" workbookViewId="0">
      <selection activeCell="B40" sqref="B40"/>
    </sheetView>
  </sheetViews>
  <sheetFormatPr defaultColWidth="9.33203125" defaultRowHeight="15.6" x14ac:dyDescent="0.35"/>
  <cols>
    <col min="1" max="1" width="30.33203125" style="69" customWidth="1"/>
    <col min="2" max="2" width="38.44140625" style="69" customWidth="1"/>
    <col min="3" max="4" width="9.33203125" style="69"/>
    <col min="5" max="5" width="48.6640625" style="69" customWidth="1"/>
    <col min="6" max="6" width="19.44140625" style="69" customWidth="1"/>
    <col min="7" max="7" width="18.33203125" style="69" customWidth="1"/>
    <col min="8" max="8" width="19.6640625" style="69" customWidth="1"/>
    <col min="9" max="9" width="16.44140625" style="69" customWidth="1"/>
    <col min="10" max="10" width="17.6640625" style="69" customWidth="1"/>
    <col min="11" max="11" width="16" style="69" customWidth="1"/>
    <col min="12" max="16384" width="9.33203125" style="69"/>
  </cols>
  <sheetData>
    <row r="1" spans="1:11" x14ac:dyDescent="0.35">
      <c r="C1" s="328"/>
      <c r="D1" s="328"/>
      <c r="E1" s="328"/>
      <c r="F1" s="328"/>
      <c r="G1" s="328"/>
      <c r="H1" s="328"/>
      <c r="I1" s="328"/>
      <c r="J1" s="328"/>
      <c r="K1" s="328"/>
    </row>
    <row r="2" spans="1:11" x14ac:dyDescent="0.35">
      <c r="C2" s="328"/>
      <c r="D2" s="328"/>
      <c r="E2" s="328"/>
      <c r="F2" s="328"/>
      <c r="G2" s="328"/>
      <c r="H2" s="328"/>
      <c r="I2" s="328"/>
      <c r="J2" s="328"/>
      <c r="K2" s="328"/>
    </row>
    <row r="3" spans="1:11" x14ac:dyDescent="0.35">
      <c r="C3" s="328"/>
      <c r="D3" s="328"/>
      <c r="E3" s="328"/>
      <c r="F3" s="328"/>
      <c r="G3" s="328"/>
      <c r="H3" s="328"/>
      <c r="I3" s="328"/>
      <c r="J3" s="328"/>
      <c r="K3" s="328"/>
    </row>
    <row r="4" spans="1:11" x14ac:dyDescent="0.35">
      <c r="C4" s="328"/>
      <c r="D4" s="328"/>
      <c r="E4" s="328"/>
      <c r="F4" s="328"/>
      <c r="G4" s="328"/>
      <c r="H4" s="328"/>
      <c r="I4" s="328"/>
      <c r="J4" s="328"/>
      <c r="K4" s="328"/>
    </row>
    <row r="5" spans="1:11" x14ac:dyDescent="0.35">
      <c r="C5" s="328"/>
      <c r="D5" s="328"/>
      <c r="E5" s="328"/>
      <c r="F5" s="328"/>
      <c r="G5" s="328"/>
      <c r="H5" s="328"/>
      <c r="I5" s="328"/>
      <c r="J5" s="328"/>
      <c r="K5" s="328"/>
    </row>
    <row r="6" spans="1:11" x14ac:dyDescent="0.35">
      <c r="C6" s="328"/>
      <c r="D6" s="328"/>
      <c r="E6" s="328"/>
      <c r="F6" s="328"/>
      <c r="G6" s="328"/>
      <c r="H6" s="328"/>
      <c r="I6" s="328"/>
      <c r="J6" s="328"/>
      <c r="K6" s="328"/>
    </row>
    <row r="7" spans="1:11" x14ac:dyDescent="0.35">
      <c r="C7" s="328"/>
      <c r="D7" s="328"/>
      <c r="E7" s="328"/>
      <c r="F7" s="328"/>
      <c r="G7" s="328"/>
      <c r="H7" s="328"/>
      <c r="I7" s="328"/>
      <c r="J7" s="328"/>
      <c r="K7" s="328"/>
    </row>
    <row r="8" spans="1:11" ht="63" customHeight="1" thickBot="1" x14ac:dyDescent="0.4">
      <c r="C8" s="329"/>
      <c r="D8" s="329"/>
      <c r="E8" s="329"/>
      <c r="F8" s="329"/>
      <c r="G8" s="329"/>
      <c r="H8" s="329"/>
      <c r="I8" s="329"/>
      <c r="J8" s="329"/>
      <c r="K8" s="329"/>
    </row>
    <row r="9" spans="1:11" ht="24" x14ac:dyDescent="0.35">
      <c r="A9" s="325" t="s">
        <v>111</v>
      </c>
      <c r="B9" s="326"/>
      <c r="C9" s="326"/>
      <c r="D9" s="326"/>
      <c r="E9" s="326"/>
      <c r="F9" s="326"/>
      <c r="G9" s="326"/>
      <c r="H9" s="326"/>
      <c r="I9" s="326"/>
      <c r="J9" s="326"/>
      <c r="K9" s="327"/>
    </row>
    <row r="10" spans="1:11" x14ac:dyDescent="0.35">
      <c r="A10" s="322" t="s">
        <v>73</v>
      </c>
      <c r="B10" s="323"/>
      <c r="C10" s="323"/>
      <c r="D10" s="323"/>
      <c r="E10" s="323"/>
      <c r="F10" s="323"/>
      <c r="G10" s="323"/>
      <c r="H10" s="323"/>
      <c r="I10" s="323"/>
      <c r="J10" s="323"/>
      <c r="K10" s="324"/>
    </row>
    <row r="11" spans="1:11" ht="16.2" thickBot="1" x14ac:dyDescent="0.4">
      <c r="A11" s="107"/>
      <c r="E11" s="106" t="s">
        <v>61</v>
      </c>
      <c r="K11" s="108"/>
    </row>
    <row r="12" spans="1:11" x14ac:dyDescent="0.35">
      <c r="A12" s="241" t="s">
        <v>152</v>
      </c>
      <c r="B12" s="242" t="str">
        <f>'FR Financial Report'!B12</f>
        <v>1 st Call</v>
      </c>
      <c r="E12" s="70" t="s">
        <v>84</v>
      </c>
      <c r="F12" s="71">
        <f>F26</f>
        <v>0</v>
      </c>
      <c r="K12" s="108"/>
    </row>
    <row r="13" spans="1:11" x14ac:dyDescent="0.35">
      <c r="A13" s="157" t="s">
        <v>101</v>
      </c>
      <c r="B13" s="243">
        <f>'FR Financial Report'!B13</f>
        <v>0</v>
      </c>
      <c r="E13" s="72" t="s">
        <v>83</v>
      </c>
      <c r="F13" s="73">
        <f>G26</f>
        <v>0</v>
      </c>
      <c r="K13" s="108"/>
    </row>
    <row r="14" spans="1:11" x14ac:dyDescent="0.35">
      <c r="A14" s="157" t="s">
        <v>102</v>
      </c>
      <c r="B14" s="243">
        <f>'FR Financial Report'!B14</f>
        <v>0</v>
      </c>
      <c r="E14" s="72" t="s">
        <v>82</v>
      </c>
      <c r="F14" s="73">
        <f>J26</f>
        <v>0</v>
      </c>
      <c r="K14" s="108"/>
    </row>
    <row r="15" spans="1:11" ht="16.2" thickBot="1" x14ac:dyDescent="0.4">
      <c r="A15" s="157" t="s">
        <v>129</v>
      </c>
      <c r="B15" s="243">
        <f>'FR Financial Report'!B15</f>
        <v>0</v>
      </c>
      <c r="E15" s="74" t="s">
        <v>81</v>
      </c>
      <c r="F15" s="75">
        <f>K26</f>
        <v>0</v>
      </c>
      <c r="K15" s="108"/>
    </row>
    <row r="16" spans="1:11" x14ac:dyDescent="0.35">
      <c r="A16" s="158" t="s">
        <v>88</v>
      </c>
      <c r="B16" s="243">
        <f>'FR Financial Report'!B16</f>
        <v>0</v>
      </c>
      <c r="K16" s="108"/>
    </row>
    <row r="17" spans="1:11" ht="16.2" thickBot="1" x14ac:dyDescent="0.4">
      <c r="A17" s="158" t="s">
        <v>99</v>
      </c>
      <c r="B17" s="243">
        <f>'FR Financial Report'!B17</f>
        <v>0</v>
      </c>
      <c r="E17" s="106" t="s">
        <v>85</v>
      </c>
      <c r="K17" s="108"/>
    </row>
    <row r="18" spans="1:11" ht="35.25" customHeight="1" x14ac:dyDescent="0.4">
      <c r="A18" s="158" t="s">
        <v>98</v>
      </c>
      <c r="B18" s="243">
        <f>'FR Financial Report'!B18</f>
        <v>0</v>
      </c>
      <c r="E18" s="134"/>
      <c r="F18" s="76" t="s">
        <v>45</v>
      </c>
      <c r="G18" s="76" t="s">
        <v>62</v>
      </c>
      <c r="H18" s="76" t="s">
        <v>63</v>
      </c>
      <c r="I18" s="76" t="s">
        <v>64</v>
      </c>
      <c r="J18" s="76" t="s">
        <v>65</v>
      </c>
      <c r="K18" s="109" t="s">
        <v>50</v>
      </c>
    </row>
    <row r="19" spans="1:11" x14ac:dyDescent="0.35">
      <c r="A19" s="158" t="s">
        <v>100</v>
      </c>
      <c r="B19" s="243">
        <f>'FR Financial Report'!B19</f>
        <v>0</v>
      </c>
      <c r="E19" s="77" t="s">
        <v>72</v>
      </c>
      <c r="F19" s="78">
        <f>'FR Financial Report'!S88</f>
        <v>0</v>
      </c>
      <c r="G19" s="78">
        <f>'FR Financial Report'!T88</f>
        <v>0</v>
      </c>
      <c r="H19" s="78">
        <f>'FR Financial Report'!U88</f>
        <v>0</v>
      </c>
      <c r="I19" s="79">
        <f>'FR Financial Report'!V88</f>
        <v>0</v>
      </c>
      <c r="J19" s="78">
        <f>'FR Financial Report'!W88</f>
        <v>0</v>
      </c>
      <c r="K19" s="110">
        <f>'FR Financial Report'!X88</f>
        <v>0</v>
      </c>
    </row>
    <row r="20" spans="1:11" x14ac:dyDescent="0.35">
      <c r="A20" s="159" t="s">
        <v>103</v>
      </c>
      <c r="B20" s="243" t="str">
        <f>'FR Financial Report'!B20</f>
        <v>FINAL REPORT</v>
      </c>
      <c r="E20" s="80" t="s">
        <v>59</v>
      </c>
      <c r="F20" s="81">
        <f>'FR Financial Report'!S89</f>
        <v>0</v>
      </c>
      <c r="G20" s="81">
        <f>'FR Financial Report'!T89</f>
        <v>0</v>
      </c>
      <c r="H20" s="81">
        <f>'FR Financial Report'!U89</f>
        <v>0</v>
      </c>
      <c r="I20" s="82">
        <f>'FR Financial Report'!V89</f>
        <v>0</v>
      </c>
      <c r="J20" s="81">
        <f>'FR Financial Report'!W89</f>
        <v>0</v>
      </c>
      <c r="K20" s="112">
        <f>'FR Financial Report'!X89</f>
        <v>0</v>
      </c>
    </row>
    <row r="21" spans="1:11" ht="31.2" x14ac:dyDescent="0.35">
      <c r="A21" s="160" t="s">
        <v>104</v>
      </c>
      <c r="B21" s="243">
        <f>'FR Financial Report'!B21</f>
        <v>0</v>
      </c>
      <c r="E21" s="83" t="s">
        <v>68</v>
      </c>
      <c r="F21" s="84">
        <f>'FR Financial Report'!S90</f>
        <v>0</v>
      </c>
      <c r="G21" s="84">
        <f>'FR Financial Report'!T90</f>
        <v>0</v>
      </c>
      <c r="H21" s="84">
        <f>'FR Financial Report'!U90</f>
        <v>0</v>
      </c>
      <c r="I21" s="85">
        <f>'FR Financial Report'!V90</f>
        <v>0</v>
      </c>
      <c r="J21" s="84">
        <f>'FR Financial Report'!W90</f>
        <v>0</v>
      </c>
      <c r="K21" s="114">
        <f>'FR Financial Report'!X90</f>
        <v>0</v>
      </c>
    </row>
    <row r="22" spans="1:11" ht="27.75" customHeight="1" thickBot="1" x14ac:dyDescent="0.4">
      <c r="A22" s="161" t="s">
        <v>105</v>
      </c>
      <c r="B22" s="244">
        <f>'FR Financial Report'!B22</f>
        <v>0</v>
      </c>
      <c r="E22" s="86" t="s">
        <v>69</v>
      </c>
      <c r="F22" s="87">
        <f>'FR Financial Report'!S91</f>
        <v>0</v>
      </c>
      <c r="G22" s="87">
        <f>'FR Financial Report'!T91</f>
        <v>0</v>
      </c>
      <c r="H22" s="87">
        <f>'FR Financial Report'!U91</f>
        <v>0</v>
      </c>
      <c r="I22" s="88">
        <f>'FR Financial Report'!V91</f>
        <v>0</v>
      </c>
      <c r="J22" s="87">
        <f>'FR Financial Report'!W91</f>
        <v>0</v>
      </c>
      <c r="K22" s="115">
        <f>'FR Financial Report'!X91</f>
        <v>0</v>
      </c>
    </row>
    <row r="23" spans="1:11" x14ac:dyDescent="0.35">
      <c r="A23" s="116"/>
      <c r="B23"/>
      <c r="E23" s="89" t="s">
        <v>70</v>
      </c>
      <c r="F23" s="90">
        <f>'FR Financial Report'!S92</f>
        <v>0</v>
      </c>
      <c r="G23" s="90">
        <f>'FR Financial Report'!T92</f>
        <v>0</v>
      </c>
      <c r="H23" s="90">
        <f>'FR Financial Report'!U92</f>
        <v>0</v>
      </c>
      <c r="I23" s="91">
        <f>'FR Financial Report'!V92</f>
        <v>0</v>
      </c>
      <c r="J23" s="90">
        <f>'FR Financial Report'!W92</f>
        <v>0</v>
      </c>
      <c r="K23" s="117">
        <f>'FR Financial Report'!X92</f>
        <v>0</v>
      </c>
    </row>
    <row r="24" spans="1:11" x14ac:dyDescent="0.35">
      <c r="A24" s="116"/>
      <c r="B24"/>
      <c r="E24" s="92" t="s">
        <v>60</v>
      </c>
      <c r="F24" s="93">
        <f>'FR Financial Report'!S93</f>
        <v>0</v>
      </c>
      <c r="G24" s="93">
        <f>'FR Financial Report'!T93</f>
        <v>0</v>
      </c>
      <c r="H24" s="93">
        <f>'FR Financial Report'!U93</f>
        <v>0</v>
      </c>
      <c r="I24" s="94">
        <f>'FR Financial Report'!V93</f>
        <v>0</v>
      </c>
      <c r="J24" s="93">
        <f>'FR Financial Report'!W93</f>
        <v>0</v>
      </c>
      <c r="K24" s="118">
        <f>'FR Financial Report'!X93</f>
        <v>0</v>
      </c>
    </row>
    <row r="25" spans="1:11" ht="16.2" thickBot="1" x14ac:dyDescent="0.4">
      <c r="A25" s="107"/>
      <c r="E25" s="95" t="s">
        <v>71</v>
      </c>
      <c r="F25" s="96">
        <f>'FR Financial Report'!S94</f>
        <v>0</v>
      </c>
      <c r="G25" s="96">
        <f>'FR Financial Report'!T94</f>
        <v>0</v>
      </c>
      <c r="H25" s="96">
        <f>'FR Financial Report'!U94</f>
        <v>0</v>
      </c>
      <c r="I25" s="97">
        <f>'FR Financial Report'!V94</f>
        <v>0</v>
      </c>
      <c r="J25" s="96">
        <f>'FR Financial Report'!W94</f>
        <v>0</v>
      </c>
      <c r="K25" s="119">
        <f>'FR Financial Report'!X94</f>
        <v>0</v>
      </c>
    </row>
    <row r="26" spans="1:11" ht="24" customHeight="1" thickBot="1" x14ac:dyDescent="0.4">
      <c r="A26" s="330" t="s">
        <v>156</v>
      </c>
      <c r="B26" s="332"/>
      <c r="E26" s="98" t="s">
        <v>0</v>
      </c>
      <c r="F26" s="99">
        <f>SUM(F19:F25)</f>
        <v>0</v>
      </c>
      <c r="G26" s="99">
        <f t="shared" ref="G26:K26" si="0">SUM(G19:G25)</f>
        <v>0</v>
      </c>
      <c r="H26" s="99">
        <f t="shared" si="0"/>
        <v>0</v>
      </c>
      <c r="I26" s="100">
        <f>IF(F26,G26/F26,0)</f>
        <v>0</v>
      </c>
      <c r="J26" s="99">
        <f t="shared" si="0"/>
        <v>0</v>
      </c>
      <c r="K26" s="120">
        <f t="shared" si="0"/>
        <v>0</v>
      </c>
    </row>
    <row r="27" spans="1:11" ht="26.25" customHeight="1" x14ac:dyDescent="0.35">
      <c r="A27" s="331"/>
      <c r="B27" s="333"/>
      <c r="K27" s="108"/>
    </row>
    <row r="28" spans="1:11" ht="31.8" thickBot="1" x14ac:dyDescent="0.4">
      <c r="A28" s="113" t="s">
        <v>91</v>
      </c>
      <c r="B28" s="243"/>
      <c r="E28" s="106" t="s">
        <v>86</v>
      </c>
      <c r="G28" s="106" t="s">
        <v>87</v>
      </c>
      <c r="H28" s="106"/>
      <c r="K28" s="108"/>
    </row>
    <row r="29" spans="1:11" ht="16.2" thickBot="1" x14ac:dyDescent="0.4">
      <c r="A29" s="111" t="s">
        <v>89</v>
      </c>
      <c r="B29" s="243"/>
      <c r="E29" s="101" t="s">
        <v>66</v>
      </c>
      <c r="F29" s="102">
        <f>SUM(F30:F43)</f>
        <v>0</v>
      </c>
      <c r="G29" s="313"/>
      <c r="H29" s="314"/>
      <c r="I29" s="314"/>
      <c r="J29" s="314"/>
      <c r="K29" s="315"/>
    </row>
    <row r="30" spans="1:11" ht="16.2" thickTop="1" x14ac:dyDescent="0.35">
      <c r="A30" s="111" t="s">
        <v>92</v>
      </c>
      <c r="B30" s="243"/>
      <c r="E30" s="103" t="s">
        <v>1</v>
      </c>
      <c r="F30" s="104">
        <f>'FR Financial Report'!S98</f>
        <v>0</v>
      </c>
      <c r="G30" s="316"/>
      <c r="H30" s="317"/>
      <c r="I30" s="317"/>
      <c r="J30" s="317"/>
      <c r="K30" s="318"/>
    </row>
    <row r="31" spans="1:11" ht="16.2" thickBot="1" x14ac:dyDescent="0.4">
      <c r="A31" s="121" t="s">
        <v>90</v>
      </c>
      <c r="B31" s="244"/>
      <c r="E31" s="72" t="s">
        <v>2</v>
      </c>
      <c r="F31" s="104">
        <f>'FR Financial Report'!S99</f>
        <v>0</v>
      </c>
      <c r="G31" s="316"/>
      <c r="H31" s="317"/>
      <c r="I31" s="317"/>
      <c r="J31" s="317"/>
      <c r="K31" s="318"/>
    </row>
    <row r="32" spans="1:11" x14ac:dyDescent="0.35">
      <c r="A32" s="107"/>
      <c r="E32" s="72" t="s">
        <v>3</v>
      </c>
      <c r="F32" s="104">
        <f>'FR Financial Report'!S100</f>
        <v>0</v>
      </c>
      <c r="G32" s="316"/>
      <c r="H32" s="317"/>
      <c r="I32" s="317"/>
      <c r="J32" s="317"/>
      <c r="K32" s="318"/>
    </row>
    <row r="33" spans="1:11" x14ac:dyDescent="0.35">
      <c r="A33" s="116"/>
      <c r="E33" s="72" t="s">
        <v>4</v>
      </c>
      <c r="F33" s="104">
        <f>'FR Financial Report'!S101</f>
        <v>0</v>
      </c>
      <c r="G33" s="316"/>
      <c r="H33" s="317"/>
      <c r="I33" s="317"/>
      <c r="J33" s="317"/>
      <c r="K33" s="318"/>
    </row>
    <row r="34" spans="1:11" x14ac:dyDescent="0.35">
      <c r="A34" s="122"/>
      <c r="E34" s="72" t="s">
        <v>5</v>
      </c>
      <c r="F34" s="104">
        <f>'FR Financial Report'!S102</f>
        <v>0</v>
      </c>
      <c r="G34" s="316"/>
      <c r="H34" s="317"/>
      <c r="I34" s="317"/>
      <c r="J34" s="317"/>
      <c r="K34" s="318"/>
    </row>
    <row r="35" spans="1:11" x14ac:dyDescent="0.35">
      <c r="A35" s="107"/>
      <c r="E35" s="72" t="s">
        <v>6</v>
      </c>
      <c r="F35" s="104">
        <f>'FR Financial Report'!S103</f>
        <v>0</v>
      </c>
      <c r="G35" s="316"/>
      <c r="H35" s="317"/>
      <c r="I35" s="317"/>
      <c r="J35" s="317"/>
      <c r="K35" s="318"/>
    </row>
    <row r="36" spans="1:11" x14ac:dyDescent="0.35">
      <c r="A36" s="107"/>
      <c r="E36" s="72" t="s">
        <v>7</v>
      </c>
      <c r="F36" s="104">
        <f>'FR Financial Report'!S104</f>
        <v>0</v>
      </c>
      <c r="G36" s="316"/>
      <c r="H36" s="317"/>
      <c r="I36" s="317"/>
      <c r="J36" s="317"/>
      <c r="K36" s="318"/>
    </row>
    <row r="37" spans="1:11" x14ac:dyDescent="0.35">
      <c r="A37" s="107"/>
      <c r="E37" s="72" t="s">
        <v>8</v>
      </c>
      <c r="F37" s="104">
        <f>'FR Financial Report'!S105</f>
        <v>0</v>
      </c>
      <c r="G37" s="316"/>
      <c r="H37" s="317"/>
      <c r="I37" s="317"/>
      <c r="J37" s="317"/>
      <c r="K37" s="318"/>
    </row>
    <row r="38" spans="1:11" x14ac:dyDescent="0.35">
      <c r="A38" s="107"/>
      <c r="E38" s="72" t="s">
        <v>9</v>
      </c>
      <c r="F38" s="104">
        <f>'FR Financial Report'!S106</f>
        <v>0</v>
      </c>
      <c r="G38" s="316"/>
      <c r="H38" s="317"/>
      <c r="I38" s="317"/>
      <c r="J38" s="317"/>
      <c r="K38" s="318"/>
    </row>
    <row r="39" spans="1:11" x14ac:dyDescent="0.35">
      <c r="A39" s="107"/>
      <c r="E39" s="72" t="s">
        <v>10</v>
      </c>
      <c r="F39" s="104">
        <f>'FR Financial Report'!S107</f>
        <v>0</v>
      </c>
      <c r="G39" s="316"/>
      <c r="H39" s="317"/>
      <c r="I39" s="317"/>
      <c r="J39" s="317"/>
      <c r="K39" s="318"/>
    </row>
    <row r="40" spans="1:11" x14ac:dyDescent="0.35">
      <c r="A40" s="107"/>
      <c r="E40" s="72" t="s">
        <v>11</v>
      </c>
      <c r="F40" s="104">
        <f>'FR Financial Report'!S108</f>
        <v>0</v>
      </c>
      <c r="G40" s="316"/>
      <c r="H40" s="317"/>
      <c r="I40" s="317"/>
      <c r="J40" s="317"/>
      <c r="K40" s="318"/>
    </row>
    <row r="41" spans="1:11" x14ac:dyDescent="0.35">
      <c r="A41" s="107"/>
      <c r="E41" s="72" t="s">
        <v>12</v>
      </c>
      <c r="F41" s="104">
        <f>'FR Financial Report'!S109</f>
        <v>0</v>
      </c>
      <c r="G41" s="316"/>
      <c r="H41" s="317"/>
      <c r="I41" s="317"/>
      <c r="J41" s="317"/>
      <c r="K41" s="318"/>
    </row>
    <row r="42" spans="1:11" x14ac:dyDescent="0.35">
      <c r="A42" s="107"/>
      <c r="E42" s="72" t="s">
        <v>13</v>
      </c>
      <c r="F42" s="104">
        <f>'FR Financial Report'!S110</f>
        <v>0</v>
      </c>
      <c r="G42" s="316"/>
      <c r="H42" s="317"/>
      <c r="I42" s="317"/>
      <c r="J42" s="317"/>
      <c r="K42" s="318"/>
    </row>
    <row r="43" spans="1:11" ht="16.2" thickBot="1" x14ac:dyDescent="0.4">
      <c r="A43" s="107"/>
      <c r="E43" s="74" t="s">
        <v>14</v>
      </c>
      <c r="F43" s="152">
        <f>'FR Financial Report'!S111</f>
        <v>0</v>
      </c>
      <c r="G43" s="319"/>
      <c r="H43" s="320"/>
      <c r="I43" s="320"/>
      <c r="J43" s="320"/>
      <c r="K43" s="321"/>
    </row>
    <row r="44" spans="1:11" x14ac:dyDescent="0.35">
      <c r="A44" s="107"/>
      <c r="K44" s="108"/>
    </row>
    <row r="45" spans="1:11" ht="16.2" thickBot="1" x14ac:dyDescent="0.4">
      <c r="A45" s="123"/>
      <c r="B45" s="124"/>
      <c r="C45" s="124"/>
      <c r="D45" s="124"/>
      <c r="E45" s="124"/>
      <c r="F45" s="124"/>
      <c r="G45" s="124"/>
      <c r="H45" s="124"/>
      <c r="I45" s="124"/>
      <c r="J45" s="124"/>
      <c r="K45" s="125"/>
    </row>
  </sheetData>
  <sheetProtection algorithmName="SHA-512" hashValue="eqlOQM0jnKxZ9069cTs0/1K0BKlHIpz6CGH6pKzLDF4UczqsWRU+OGUW9oVO2YcNcaMrUllh6WmXjdBqK2Zmdg==" saltValue="CdLkMY9tKmKD4FcMaPUomw==" spinCount="100000" sheet="1" objects="1" scenarios="1"/>
  <mergeCells count="6">
    <mergeCell ref="G29:K43"/>
    <mergeCell ref="A10:K10"/>
    <mergeCell ref="A9:K9"/>
    <mergeCell ref="C1:K8"/>
    <mergeCell ref="A26:A27"/>
    <mergeCell ref="B26:B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4AE2-18FD-471C-922F-5E6918D8986B}">
  <dimension ref="B2:C30"/>
  <sheetViews>
    <sheetView workbookViewId="0">
      <selection activeCell="B30" sqref="B30"/>
    </sheetView>
  </sheetViews>
  <sheetFormatPr defaultRowHeight="14.4" x14ac:dyDescent="0.3"/>
  <cols>
    <col min="2" max="2" width="63.6640625" customWidth="1"/>
    <col min="3" max="3" width="59.6640625" customWidth="1"/>
  </cols>
  <sheetData>
    <row r="2" spans="2:3" ht="21" x14ac:dyDescent="0.5">
      <c r="B2" s="334" t="s">
        <v>93</v>
      </c>
      <c r="C2" s="334"/>
    </row>
    <row r="3" spans="2:3" ht="15.6" x14ac:dyDescent="0.35">
      <c r="B3" s="69"/>
      <c r="C3" s="69"/>
    </row>
    <row r="4" spans="2:3" ht="15.6" x14ac:dyDescent="0.35">
      <c r="B4" s="69"/>
      <c r="C4" s="69"/>
    </row>
    <row r="5" spans="2:3" ht="15.6" x14ac:dyDescent="0.35">
      <c r="B5" s="6" t="s">
        <v>134</v>
      </c>
      <c r="C5" s="69"/>
    </row>
    <row r="6" spans="2:3" ht="15.6" x14ac:dyDescent="0.35">
      <c r="B6" s="69" t="s">
        <v>94</v>
      </c>
      <c r="C6" s="69"/>
    </row>
    <row r="7" spans="2:3" ht="15.6" x14ac:dyDescent="0.35">
      <c r="B7" s="6" t="s">
        <v>154</v>
      </c>
      <c r="C7" s="69"/>
    </row>
    <row r="8" spans="2:3" ht="15.6" x14ac:dyDescent="0.35">
      <c r="B8" s="6" t="s">
        <v>155</v>
      </c>
      <c r="C8" s="69"/>
    </row>
    <row r="9" spans="2:3" ht="15.6" x14ac:dyDescent="0.35">
      <c r="B9" s="6" t="s">
        <v>108</v>
      </c>
      <c r="C9" s="69"/>
    </row>
    <row r="10" spans="2:3" ht="15.6" x14ac:dyDescent="0.35">
      <c r="B10" s="132" t="s">
        <v>95</v>
      </c>
      <c r="C10" s="69"/>
    </row>
    <row r="11" spans="2:3" ht="15.6" x14ac:dyDescent="0.35">
      <c r="B11" s="69" t="s">
        <v>96</v>
      </c>
      <c r="C11" s="69"/>
    </row>
    <row r="12" spans="2:3" ht="15.6" x14ac:dyDescent="0.35">
      <c r="B12" s="69" t="s">
        <v>97</v>
      </c>
      <c r="C12" s="69"/>
    </row>
    <row r="13" spans="2:3" ht="15.6" x14ac:dyDescent="0.35">
      <c r="B13" s="69"/>
      <c r="C13" s="69"/>
    </row>
    <row r="14" spans="2:3" ht="31.2" x14ac:dyDescent="0.3">
      <c r="B14" s="126" t="s">
        <v>72</v>
      </c>
      <c r="C14" s="155" t="s">
        <v>126</v>
      </c>
    </row>
    <row r="15" spans="2:3" ht="31.2" x14ac:dyDescent="0.3">
      <c r="B15" s="127" t="s">
        <v>59</v>
      </c>
      <c r="C15" s="154" t="s">
        <v>125</v>
      </c>
    </row>
    <row r="16" spans="2:3" ht="31.2" x14ac:dyDescent="0.3">
      <c r="B16" s="128" t="s">
        <v>68</v>
      </c>
      <c r="C16" s="153" t="s">
        <v>124</v>
      </c>
    </row>
    <row r="17" spans="2:3" ht="31.2" x14ac:dyDescent="0.3">
      <c r="B17" s="129" t="s">
        <v>69</v>
      </c>
      <c r="C17" s="153" t="s">
        <v>123</v>
      </c>
    </row>
    <row r="18" spans="2:3" ht="15.6" x14ac:dyDescent="0.3">
      <c r="B18" s="130" t="s">
        <v>70</v>
      </c>
      <c r="C18" s="156" t="s">
        <v>127</v>
      </c>
    </row>
    <row r="19" spans="2:3" ht="15.6" x14ac:dyDescent="0.3">
      <c r="B19" s="92" t="s">
        <v>60</v>
      </c>
      <c r="C19" s="156" t="s">
        <v>127</v>
      </c>
    </row>
    <row r="20" spans="2:3" ht="15.6" x14ac:dyDescent="0.3">
      <c r="B20" s="131" t="s">
        <v>71</v>
      </c>
      <c r="C20" s="156" t="s">
        <v>127</v>
      </c>
    </row>
    <row r="21" spans="2:3" ht="15.6" x14ac:dyDescent="0.35">
      <c r="B21" s="69"/>
      <c r="C21" s="69"/>
    </row>
    <row r="22" spans="2:3" ht="15.6" x14ac:dyDescent="0.35">
      <c r="B22" s="69"/>
      <c r="C22" s="69"/>
    </row>
    <row r="23" spans="2:3" ht="15.6" x14ac:dyDescent="0.35">
      <c r="B23" s="69"/>
      <c r="C23" s="69"/>
    </row>
    <row r="24" spans="2:3" ht="15.6" x14ac:dyDescent="0.35">
      <c r="B24" s="69"/>
      <c r="C24" s="69"/>
    </row>
    <row r="30" spans="2:3" x14ac:dyDescent="0.3">
      <c r="B30" s="132"/>
    </row>
  </sheetData>
  <sheetProtection algorithmName="SHA-512" hashValue="DHbAX9dysXgAYlw2XDTxfmTLuyS108hToNeuO5s140HzfR5nhvyYCAqSfCTgBPIhnfGy9OCtwGAuxKeDxjos0w==" saltValue="2XnwI7p02FAq7r6MjzXwUQ==" spinCount="100000" sheet="1" objects="1" scenarios="1"/>
  <mergeCells count="1">
    <mergeCell ref="B2:C2"/>
  </mergeCells>
  <hyperlinks>
    <hyperlink ref="B10" r:id="rId1" xr:uid="{6581063A-3967-402F-AB6C-1E3520AB5A1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B5F21-7C72-424C-B3AC-B29E596FDCDA}">
  <dimension ref="B4:B33"/>
  <sheetViews>
    <sheetView workbookViewId="0">
      <selection activeCell="F34" sqref="F34"/>
    </sheetView>
  </sheetViews>
  <sheetFormatPr defaultRowHeight="14.4" x14ac:dyDescent="0.3"/>
  <sheetData>
    <row r="4" spans="2:2" x14ac:dyDescent="0.3">
      <c r="B4" t="s">
        <v>37</v>
      </c>
    </row>
    <row r="5" spans="2:2" x14ac:dyDescent="0.3">
      <c r="B5" t="s">
        <v>67</v>
      </c>
    </row>
    <row r="7" spans="2:2" x14ac:dyDescent="0.3">
      <c r="B7" t="s">
        <v>77</v>
      </c>
    </row>
    <row r="8" spans="2:2" x14ac:dyDescent="0.3">
      <c r="B8" t="s">
        <v>15</v>
      </c>
    </row>
    <row r="9" spans="2:2" x14ac:dyDescent="0.3">
      <c r="B9" t="s">
        <v>75</v>
      </c>
    </row>
    <row r="10" spans="2:2" x14ac:dyDescent="0.3">
      <c r="B10" t="s">
        <v>76</v>
      </c>
    </row>
    <row r="14" spans="2:2" x14ac:dyDescent="0.3">
      <c r="B14" t="s">
        <v>1</v>
      </c>
    </row>
    <row r="15" spans="2:2" x14ac:dyDescent="0.3">
      <c r="B15" t="s">
        <v>2</v>
      </c>
    </row>
    <row r="16" spans="2:2" x14ac:dyDescent="0.3">
      <c r="B16" t="s">
        <v>3</v>
      </c>
    </row>
    <row r="17" spans="2:2" x14ac:dyDescent="0.3">
      <c r="B17" t="s">
        <v>4</v>
      </c>
    </row>
    <row r="18" spans="2:2" x14ac:dyDescent="0.3">
      <c r="B18" t="s">
        <v>5</v>
      </c>
    </row>
    <row r="19" spans="2:2" x14ac:dyDescent="0.3">
      <c r="B19" t="s">
        <v>6</v>
      </c>
    </row>
    <row r="20" spans="2:2" x14ac:dyDescent="0.3">
      <c r="B20" t="s">
        <v>7</v>
      </c>
    </row>
    <row r="21" spans="2:2" x14ac:dyDescent="0.3">
      <c r="B21" t="s">
        <v>8</v>
      </c>
    </row>
    <row r="22" spans="2:2" x14ac:dyDescent="0.3">
      <c r="B22" t="s">
        <v>9</v>
      </c>
    </row>
    <row r="23" spans="2:2" x14ac:dyDescent="0.3">
      <c r="B23" t="s">
        <v>10</v>
      </c>
    </row>
    <row r="24" spans="2:2" x14ac:dyDescent="0.3">
      <c r="B24" t="s">
        <v>11</v>
      </c>
    </row>
    <row r="25" spans="2:2" x14ac:dyDescent="0.3">
      <c r="B25" t="s">
        <v>12</v>
      </c>
    </row>
    <row r="26" spans="2:2" x14ac:dyDescent="0.3">
      <c r="B26" t="s">
        <v>13</v>
      </c>
    </row>
    <row r="27" spans="2:2" x14ac:dyDescent="0.3">
      <c r="B27" t="s">
        <v>14</v>
      </c>
    </row>
    <row r="30" spans="2:2" x14ac:dyDescent="0.3">
      <c r="B30" t="s">
        <v>106</v>
      </c>
    </row>
    <row r="31" spans="2:2" x14ac:dyDescent="0.3">
      <c r="B31" t="s">
        <v>109</v>
      </c>
    </row>
    <row r="32" spans="2:2" x14ac:dyDescent="0.3">
      <c r="B32" t="s">
        <v>107</v>
      </c>
    </row>
    <row r="33" spans="2:2" x14ac:dyDescent="0.3">
      <c r="B33" t="s">
        <v>110</v>
      </c>
    </row>
  </sheetData>
  <sheetProtection algorithmName="SHA-512" hashValue="q+nGIOERy5uzs144//LUWET/diGDq9G54cBdokSIZdlnL97kxA/p9Ij80eXPjF/lmWlND0XBFRv3RWjvAJhsAQ==" saltValue="MgErYEXnrRpCEHVhbgK1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03E481F5CF2C54188FA7D87444CF7DE" ma:contentTypeVersion="16" ma:contentTypeDescription="Stvaranje novog dokumenta." ma:contentTypeScope="" ma:versionID="920eb7cea26af0690ec4131bd858f8c5">
  <xsd:schema xmlns:xsd="http://www.w3.org/2001/XMLSchema" xmlns:xs="http://www.w3.org/2001/XMLSchema" xmlns:p="http://schemas.microsoft.com/office/2006/metadata/properties" xmlns:ns2="59523294-95a0-4af6-8753-51d0b582ecf5" xmlns:ns3="e7897449-8e6f-4cef-be58-e81a4abd4035" targetNamespace="http://schemas.microsoft.com/office/2006/metadata/properties" ma:root="true" ma:fieldsID="f3353fb48cb24cf255d8f16d8a2f061b" ns2:_="" ns3:_="">
    <xsd:import namespace="59523294-95a0-4af6-8753-51d0b582ecf5"/>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23294-95a0-4af6-8753-51d0b582e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Oznake slika"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TaxCatchAll" ma:index="23"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59523294-95a0-4af6-8753-51d0b582ec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3EEE09-D50E-4AB0-B25B-FD28006D7E4A}">
  <ds:schemaRefs>
    <ds:schemaRef ds:uri="http://schemas.microsoft.com/sharepoint/v3/contenttype/forms"/>
  </ds:schemaRefs>
</ds:datastoreItem>
</file>

<file path=customXml/itemProps2.xml><?xml version="1.0" encoding="utf-8"?>
<ds:datastoreItem xmlns:ds="http://schemas.openxmlformats.org/officeDocument/2006/customXml" ds:itemID="{F197F958-0D19-4BD8-B6E6-099A7650C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23294-95a0-4af6-8753-51d0b582ecf5"/>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FB52C-EE23-4233-81A9-4C098DB9BFD7}">
  <ds:schemaRefs>
    <ds:schemaRef ds:uri="http://schemas.microsoft.com/office/2006/metadata/properties"/>
    <ds:schemaRef ds:uri="http://schemas.microsoft.com/office/infopath/2007/PartnerControls"/>
    <ds:schemaRef ds:uri="e7897449-8e6f-4cef-be58-e81a4abd4035"/>
    <ds:schemaRef ds:uri="59523294-95a0-4af6-8753-51d0b582ec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 Financial Report</vt:lpstr>
      <vt:lpstr>FR Financial Overview</vt:lpstr>
      <vt:lpstr>FR FINAL Progress Report</vt:lpstr>
      <vt:lpstr>CERTIFICATE</vt:lpstr>
      <vt:lpstr>Guidelines </vt:lpstr>
      <vt:lpstr>Sheet</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Šetka</dc:creator>
  <cp:keywords/>
  <dc:description/>
  <cp:lastModifiedBy>Kristina Šetka</cp:lastModifiedBy>
  <cp:revision/>
  <dcterms:created xsi:type="dcterms:W3CDTF">2022-06-20T10:57:47Z</dcterms:created>
  <dcterms:modified xsi:type="dcterms:W3CDTF">2026-02-26T08:17:23Z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0x010100303E481F5CF2C54188FA7D87444CF7DE</vt:lpwstr>
  </property>
  <property fmtid="{D5CDD505-2E9C-101B-9397-08002B2CF9AE}" pid="3" name="MediaServiceImageTags">
    <vt:lpwstr/>
  </property>
</Properties>
</file>